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3\MCH\15 Rekonstrukce parteru - 1. etapa, Masarykova ulice – Trnovany, Teplice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SO 02 - Veřejné osvětlení" sheetId="3" r:id="rId3"/>
    <sheet name="SO 03 - Příprava ploch pr..." sheetId="4" r:id="rId4"/>
    <sheet name="SO 04 - Drobná architektura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Komunikace'!$C$114:$K$601</definedName>
    <definedName name="_xlnm.Print_Area" localSheetId="1">'SO 01 - Komunikace'!$C$45:$J$96,'SO 01 - Komunikace'!$C$102:$K$601</definedName>
    <definedName name="_xlnm.Print_Titles" localSheetId="1">'SO 01 - Komunikace'!$114:$114</definedName>
    <definedName name="_xlnm._FilterDatabase" localSheetId="2" hidden="1">'SO 02 - Veřejné osvětlení'!$C$81:$K$235</definedName>
    <definedName name="_xlnm.Print_Area" localSheetId="2">'SO 02 - Veřejné osvětlení'!$C$45:$J$63,'SO 02 - Veřejné osvětlení'!$C$69:$K$235</definedName>
    <definedName name="_xlnm.Print_Titles" localSheetId="2">'SO 02 - Veřejné osvětlení'!$81:$81</definedName>
    <definedName name="_xlnm._FilterDatabase" localSheetId="3" hidden="1">'SO 03 - Příprava ploch pr...'!$C$83:$K$128</definedName>
    <definedName name="_xlnm.Print_Area" localSheetId="3">'SO 03 - Příprava ploch pr...'!$C$45:$J$65,'SO 03 - Příprava ploch pr...'!$C$71:$K$128</definedName>
    <definedName name="_xlnm.Print_Titles" localSheetId="3">'SO 03 - Příprava ploch pr...'!$83:$83</definedName>
    <definedName name="_xlnm._FilterDatabase" localSheetId="4" hidden="1">'SO 04 - Drobná architektura'!$C$89:$K$198</definedName>
    <definedName name="_xlnm.Print_Area" localSheetId="4">'SO 04 - Drobná architektura'!$C$45:$J$71,'SO 04 - Drobná architektura'!$C$77:$K$198</definedName>
    <definedName name="_xlnm.Print_Titles" localSheetId="4">'SO 04 - Drobná architektura'!$89:$89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98"/>
  <c r="BH198"/>
  <c r="BG198"/>
  <c r="BF198"/>
  <c r="T198"/>
  <c r="T197"/>
  <c r="T196"/>
  <c r="R198"/>
  <c r="R197"/>
  <c r="R196"/>
  <c r="P198"/>
  <c r="P197"/>
  <c r="P196"/>
  <c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J86"/>
  <c r="F86"/>
  <c r="F84"/>
  <c r="E82"/>
  <c r="J54"/>
  <c r="F54"/>
  <c r="F52"/>
  <c r="E50"/>
  <c r="J24"/>
  <c r="E24"/>
  <c r="J87"/>
  <c r="J23"/>
  <c r="J18"/>
  <c r="E18"/>
  <c r="F87"/>
  <c r="J17"/>
  <c r="J12"/>
  <c r="J84"/>
  <c r="E7"/>
  <c r="E48"/>
  <c i="4" r="J37"/>
  <c r="J36"/>
  <c i="1" r="AY57"/>
  <c i="4" r="J35"/>
  <c i="1" r="AX57"/>
  <c i="4"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3" r="J37"/>
  <c r="J36"/>
  <c i="1" r="AY56"/>
  <c i="3" r="J35"/>
  <c i="1" r="AX56"/>
  <c i="3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601"/>
  <c r="BH601"/>
  <c r="BG601"/>
  <c r="BF601"/>
  <c r="T601"/>
  <c r="R601"/>
  <c r="P601"/>
  <c r="BI600"/>
  <c r="BH600"/>
  <c r="BG600"/>
  <c r="BF600"/>
  <c r="T600"/>
  <c r="R600"/>
  <c r="P600"/>
  <c r="BI598"/>
  <c r="BH598"/>
  <c r="BG598"/>
  <c r="BF598"/>
  <c r="T598"/>
  <c r="R598"/>
  <c r="P598"/>
  <c r="BI597"/>
  <c r="BH597"/>
  <c r="BG597"/>
  <c r="BF597"/>
  <c r="T597"/>
  <c r="R597"/>
  <c r="P597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89"/>
  <c r="BH589"/>
  <c r="BG589"/>
  <c r="BF589"/>
  <c r="T589"/>
  <c r="T588"/>
  <c r="R589"/>
  <c r="R588"/>
  <c r="P589"/>
  <c r="P588"/>
  <c r="BI586"/>
  <c r="BH586"/>
  <c r="BG586"/>
  <c r="BF586"/>
  <c r="T586"/>
  <c r="R586"/>
  <c r="P586"/>
  <c r="BI584"/>
  <c r="BH584"/>
  <c r="BG584"/>
  <c r="BF584"/>
  <c r="T584"/>
  <c r="R584"/>
  <c r="P584"/>
  <c r="BI580"/>
  <c r="BH580"/>
  <c r="BG580"/>
  <c r="BF580"/>
  <c r="T580"/>
  <c r="R580"/>
  <c r="P580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3"/>
  <c r="BH553"/>
  <c r="BG553"/>
  <c r="BF553"/>
  <c r="T553"/>
  <c r="R553"/>
  <c r="P553"/>
  <c r="BI550"/>
  <c r="BH550"/>
  <c r="BG550"/>
  <c r="BF550"/>
  <c r="T550"/>
  <c r="R550"/>
  <c r="P550"/>
  <c r="BI549"/>
  <c r="BH549"/>
  <c r="BG549"/>
  <c r="BF549"/>
  <c r="T549"/>
  <c r="R549"/>
  <c r="P549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6"/>
  <c r="BH526"/>
  <c r="BG526"/>
  <c r="BF526"/>
  <c r="T526"/>
  <c r="R526"/>
  <c r="P526"/>
  <c r="BI523"/>
  <c r="BH523"/>
  <c r="BG523"/>
  <c r="BF523"/>
  <c r="T523"/>
  <c r="R523"/>
  <c r="P523"/>
  <c r="BI513"/>
  <c r="BH513"/>
  <c r="BG513"/>
  <c r="BF513"/>
  <c r="T513"/>
  <c r="R513"/>
  <c r="P513"/>
  <c r="BI511"/>
  <c r="BH511"/>
  <c r="BG511"/>
  <c r="BF511"/>
  <c r="T511"/>
  <c r="R511"/>
  <c r="P511"/>
  <c r="BI504"/>
  <c r="BH504"/>
  <c r="BG504"/>
  <c r="BF504"/>
  <c r="T504"/>
  <c r="R504"/>
  <c r="P504"/>
  <c r="BI497"/>
  <c r="BH497"/>
  <c r="BG497"/>
  <c r="BF497"/>
  <c r="T497"/>
  <c r="R497"/>
  <c r="P497"/>
  <c r="BI494"/>
  <c r="BH494"/>
  <c r="BG494"/>
  <c r="BF494"/>
  <c r="T494"/>
  <c r="T493"/>
  <c r="R494"/>
  <c r="R493"/>
  <c r="P494"/>
  <c r="P493"/>
  <c r="BI489"/>
  <c r="BH489"/>
  <c r="BG489"/>
  <c r="BF489"/>
  <c r="T489"/>
  <c r="T488"/>
  <c r="R489"/>
  <c r="R488"/>
  <c r="P489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T440"/>
  <c r="R441"/>
  <c r="R440"/>
  <c r="P441"/>
  <c r="P440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2"/>
  <c r="BH302"/>
  <c r="BG302"/>
  <c r="BF302"/>
  <c r="T302"/>
  <c r="T301"/>
  <c r="R302"/>
  <c r="R301"/>
  <c r="P302"/>
  <c r="P301"/>
  <c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J111"/>
  <c r="F111"/>
  <c r="F109"/>
  <c r="E107"/>
  <c r="J54"/>
  <c r="F54"/>
  <c r="F52"/>
  <c r="E50"/>
  <c r="J24"/>
  <c r="E24"/>
  <c r="J55"/>
  <c r="J23"/>
  <c r="J18"/>
  <c r="E18"/>
  <c r="F112"/>
  <c r="J17"/>
  <c r="J12"/>
  <c r="J109"/>
  <c r="E7"/>
  <c r="E105"/>
  <c i="1" r="L50"/>
  <c r="AM50"/>
  <c r="AM49"/>
  <c r="L49"/>
  <c r="AM47"/>
  <c r="L47"/>
  <c r="L45"/>
  <c r="L44"/>
  <c i="2" r="J601"/>
  <c r="J594"/>
  <c r="J593"/>
  <c r="BK561"/>
  <c r="BK601"/>
  <c r="J600"/>
  <c r="J598"/>
  <c r="BK595"/>
  <c r="J595"/>
  <c r="J589"/>
  <c r="BK584"/>
  <c r="J580"/>
  <c r="J569"/>
  <c r="J561"/>
  <c r="J557"/>
  <c r="J553"/>
  <c r="J550"/>
  <c r="J549"/>
  <c r="J542"/>
  <c r="J539"/>
  <c r="J536"/>
  <c r="BK533"/>
  <c r="BK530"/>
  <c r="BK527"/>
  <c r="BK526"/>
  <c r="BK523"/>
  <c r="J513"/>
  <c r="J511"/>
  <c r="BK504"/>
  <c r="BK497"/>
  <c r="BK494"/>
  <c r="BK489"/>
  <c r="BK486"/>
  <c r="J351"/>
  <c r="J484"/>
  <c r="J482"/>
  <c r="J480"/>
  <c r="J478"/>
  <c r="J475"/>
  <c r="J473"/>
  <c r="J471"/>
  <c r="J469"/>
  <c r="J467"/>
  <c r="J465"/>
  <c r="J463"/>
  <c r="J461"/>
  <c r="J458"/>
  <c r="J455"/>
  <c r="J453"/>
  <c r="J452"/>
  <c r="J451"/>
  <c r="J450"/>
  <c r="J448"/>
  <c r="J445"/>
  <c r="J441"/>
  <c r="J438"/>
  <c r="J436"/>
  <c r="BK431"/>
  <c r="J431"/>
  <c r="J430"/>
  <c r="J428"/>
  <c r="J426"/>
  <c r="J423"/>
  <c r="J420"/>
  <c r="BK416"/>
  <c r="J416"/>
  <c r="J414"/>
  <c r="J411"/>
  <c r="J409"/>
  <c r="J407"/>
  <c r="J405"/>
  <c r="J402"/>
  <c r="J400"/>
  <c r="J398"/>
  <c r="J395"/>
  <c r="J393"/>
  <c r="J391"/>
  <c r="J388"/>
  <c r="J386"/>
  <c r="J384"/>
  <c r="J381"/>
  <c r="J379"/>
  <c r="J377"/>
  <c r="J373"/>
  <c r="J371"/>
  <c r="J368"/>
  <c r="J366"/>
  <c r="J363"/>
  <c r="J361"/>
  <c r="J359"/>
  <c r="BK353"/>
  <c r="J353"/>
  <c r="J347"/>
  <c r="BK343"/>
  <c r="J338"/>
  <c r="BK333"/>
  <c r="J331"/>
  <c r="J327"/>
  <c r="J321"/>
  <c r="J316"/>
  <c r="BK302"/>
  <c r="BK296"/>
  <c r="BK291"/>
  <c r="BK287"/>
  <c r="J283"/>
  <c r="J278"/>
  <c r="BK273"/>
  <c r="BK268"/>
  <c r="J256"/>
  <c r="BK248"/>
  <c r="J243"/>
  <c r="J238"/>
  <c r="BK228"/>
  <c r="BK221"/>
  <c r="BK216"/>
  <c r="BK211"/>
  <c r="BK201"/>
  <c r="BK191"/>
  <c r="J182"/>
  <c r="J177"/>
  <c r="J172"/>
  <c r="BK167"/>
  <c r="BK161"/>
  <c r="BK157"/>
  <c r="J150"/>
  <c r="J139"/>
  <c r="BK129"/>
  <c r="J125"/>
  <c r="BK120"/>
  <c r="BK586"/>
  <c r="J349"/>
  <c r="BK345"/>
  <c r="J341"/>
  <c r="J336"/>
  <c r="J323"/>
  <c r="BK318"/>
  <c r="BK312"/>
  <c r="BK299"/>
  <c r="BK294"/>
  <c r="BK289"/>
  <c r="BK283"/>
  <c r="BK280"/>
  <c r="BK276"/>
  <c r="J270"/>
  <c r="BK261"/>
  <c r="BK251"/>
  <c r="BK245"/>
  <c r="BK240"/>
  <c r="J233"/>
  <c r="BK223"/>
  <c r="J218"/>
  <c r="J213"/>
  <c r="J206"/>
  <c r="J196"/>
  <c r="J186"/>
  <c r="BK179"/>
  <c r="J174"/>
  <c r="BK170"/>
  <c r="J164"/>
  <c r="J159"/>
  <c r="BK153"/>
  <c r="BK146"/>
  <c r="BK132"/>
  <c r="BK127"/>
  <c r="BK122"/>
  <c r="BK118"/>
  <c i="3" r="BK234"/>
  <c r="J232"/>
  <c r="BK230"/>
  <c r="J228"/>
  <c r="J226"/>
  <c r="BK225"/>
  <c r="BK223"/>
  <c r="J221"/>
  <c r="J219"/>
  <c r="J217"/>
  <c r="J214"/>
  <c r="BK210"/>
  <c r="BK206"/>
  <c r="BK202"/>
  <c r="BK198"/>
  <c r="J194"/>
  <c r="J190"/>
  <c r="BK187"/>
  <c r="BK183"/>
  <c r="BK180"/>
  <c r="BK177"/>
  <c r="BK173"/>
  <c r="BK170"/>
  <c r="BK167"/>
  <c r="BK163"/>
  <c r="BK159"/>
  <c r="BK155"/>
  <c r="BK148"/>
  <c r="BK144"/>
  <c r="J141"/>
  <c r="J138"/>
  <c r="BK135"/>
  <c r="J131"/>
  <c r="J128"/>
  <c r="J125"/>
  <c r="BK122"/>
  <c r="J120"/>
  <c r="J119"/>
  <c r="BK116"/>
  <c r="J113"/>
  <c r="BK110"/>
  <c r="BK107"/>
  <c r="J104"/>
  <c r="BK102"/>
  <c r="BK98"/>
  <c r="J94"/>
  <c r="BK90"/>
  <c r="BK86"/>
  <c r="J234"/>
  <c r="J230"/>
  <c r="BK226"/>
  <c r="BK224"/>
  <c r="BK222"/>
  <c r="BK221"/>
  <c r="BK200"/>
  <c r="J196"/>
  <c r="BK192"/>
  <c r="J188"/>
  <c r="J185"/>
  <c r="BK181"/>
  <c r="BK178"/>
  <c r="BK175"/>
  <c r="J171"/>
  <c r="J168"/>
  <c r="J165"/>
  <c r="J161"/>
  <c r="J157"/>
  <c r="J153"/>
  <c r="J148"/>
  <c r="J144"/>
  <c r="BK141"/>
  <c r="BK138"/>
  <c r="J135"/>
  <c r="J132"/>
  <c r="BK129"/>
  <c r="J126"/>
  <c r="BK123"/>
  <c r="BK119"/>
  <c r="J116"/>
  <c r="BK113"/>
  <c r="J110"/>
  <c r="J107"/>
  <c r="BK104"/>
  <c r="J102"/>
  <c r="J98"/>
  <c r="BK94"/>
  <c i="4" r="BK123"/>
  <c r="BK114"/>
  <c r="J103"/>
  <c r="BK96"/>
  <c r="J93"/>
  <c r="BK89"/>
  <c r="J123"/>
  <c r="J114"/>
  <c r="BK106"/>
  <c r="BK103"/>
  <c r="J96"/>
  <c r="BK93"/>
  <c r="J89"/>
  <c i="5" r="BK198"/>
  <c r="BK188"/>
  <c r="J181"/>
  <c r="J175"/>
  <c r="BK171"/>
  <c r="BK157"/>
  <c r="J152"/>
  <c r="J146"/>
  <c r="BK132"/>
  <c r="BK117"/>
  <c r="J113"/>
  <c r="J106"/>
  <c r="BK98"/>
  <c r="J93"/>
  <c r="BK194"/>
  <c r="BK186"/>
  <c r="J164"/>
  <c r="BK159"/>
  <c r="BK142"/>
  <c r="J137"/>
  <c r="J130"/>
  <c r="BK126"/>
  <c r="BK113"/>
  <c r="J103"/>
  <c r="BK191"/>
  <c r="J186"/>
  <c r="BK181"/>
  <c r="BK175"/>
  <c r="J171"/>
  <c r="J166"/>
  <c r="BK161"/>
  <c r="J157"/>
  <c r="BK152"/>
  <c r="BK146"/>
  <c r="J142"/>
  <c r="BK137"/>
  <c r="BK130"/>
  <c r="J126"/>
  <c r="BK123"/>
  <c r="J117"/>
  <c r="BK111"/>
  <c r="BK106"/>
  <c r="BK101"/>
  <c r="J96"/>
  <c i="2" r="BK594"/>
  <c r="BK593"/>
  <c r="BK565"/>
  <c r="BK351"/>
  <c r="BK600"/>
  <c r="BK598"/>
  <c r="BK597"/>
  <c r="J597"/>
  <c r="BK589"/>
  <c r="J586"/>
  <c r="BK580"/>
  <c r="BK569"/>
  <c r="J565"/>
  <c r="BK557"/>
  <c r="BK553"/>
  <c r="BK550"/>
  <c r="BK549"/>
  <c r="BK542"/>
  <c r="BK539"/>
  <c r="BK536"/>
  <c r="J533"/>
  <c r="J530"/>
  <c r="J527"/>
  <c r="J526"/>
  <c r="J523"/>
  <c r="BK513"/>
  <c r="BK511"/>
  <c r="J504"/>
  <c r="J497"/>
  <c r="J494"/>
  <c r="J489"/>
  <c r="J486"/>
  <c r="BK484"/>
  <c r="BK482"/>
  <c r="BK480"/>
  <c r="BK478"/>
  <c r="BK475"/>
  <c r="BK473"/>
  <c r="BK471"/>
  <c r="BK469"/>
  <c r="BK467"/>
  <c r="BK465"/>
  <c r="BK463"/>
  <c r="BK461"/>
  <c r="BK458"/>
  <c r="BK455"/>
  <c r="BK453"/>
  <c r="BK452"/>
  <c r="BK451"/>
  <c r="BK450"/>
  <c r="BK448"/>
  <c r="BK445"/>
  <c r="BK441"/>
  <c r="BK438"/>
  <c r="BK436"/>
  <c r="BK433"/>
  <c r="J433"/>
  <c r="BK430"/>
  <c r="BK428"/>
  <c r="BK426"/>
  <c r="BK423"/>
  <c r="BK420"/>
  <c r="BK418"/>
  <c r="J418"/>
  <c r="BK414"/>
  <c r="BK411"/>
  <c r="BK409"/>
  <c r="BK407"/>
  <c r="BK405"/>
  <c r="BK402"/>
  <c r="BK400"/>
  <c r="BK398"/>
  <c r="BK395"/>
  <c r="BK393"/>
  <c r="BK391"/>
  <c r="BK388"/>
  <c r="BK386"/>
  <c r="BK384"/>
  <c r="BK381"/>
  <c r="BK379"/>
  <c r="BK377"/>
  <c r="BK373"/>
  <c r="BK371"/>
  <c r="BK368"/>
  <c r="BK366"/>
  <c r="BK363"/>
  <c r="BK361"/>
  <c r="BK359"/>
  <c r="BK357"/>
  <c r="J357"/>
  <c r="BK349"/>
  <c r="J345"/>
  <c r="BK341"/>
  <c r="BK336"/>
  <c r="BK331"/>
  <c r="BK327"/>
  <c r="BK323"/>
  <c r="J318"/>
  <c r="J312"/>
  <c r="J299"/>
  <c r="J294"/>
  <c r="J289"/>
  <c r="BK286"/>
  <c r="J280"/>
  <c r="J276"/>
  <c r="BK270"/>
  <c r="J261"/>
  <c r="J251"/>
  <c r="J245"/>
  <c r="J240"/>
  <c r="BK233"/>
  <c r="J223"/>
  <c r="BK218"/>
  <c r="BK213"/>
  <c r="BK206"/>
  <c r="BK196"/>
  <c r="BK186"/>
  <c r="J179"/>
  <c r="BK174"/>
  <c r="J170"/>
  <c r="BK164"/>
  <c r="BK159"/>
  <c r="J153"/>
  <c r="J146"/>
  <c r="J132"/>
  <c r="J127"/>
  <c r="J122"/>
  <c r="J118"/>
  <c r="J584"/>
  <c r="BK347"/>
  <c r="J343"/>
  <c r="BK338"/>
  <c r="J333"/>
  <c r="BK321"/>
  <c r="BK316"/>
  <c r="J302"/>
  <c r="J296"/>
  <c r="J291"/>
  <c r="J287"/>
  <c r="J286"/>
  <c r="BK278"/>
  <c r="J273"/>
  <c r="J268"/>
  <c r="BK256"/>
  <c r="J248"/>
  <c r="BK243"/>
  <c r="BK238"/>
  <c r="J228"/>
  <c r="J221"/>
  <c r="J216"/>
  <c r="J211"/>
  <c r="J201"/>
  <c r="J191"/>
  <c r="BK182"/>
  <c r="BK177"/>
  <c r="BK172"/>
  <c r="J167"/>
  <c r="J161"/>
  <c r="J157"/>
  <c r="BK150"/>
  <c r="BK139"/>
  <c r="J129"/>
  <c r="BK125"/>
  <c r="J120"/>
  <c i="1" r="AS54"/>
  <c i="3" r="J224"/>
  <c r="J222"/>
  <c r="BK220"/>
  <c r="BK218"/>
  <c r="BK216"/>
  <c r="BK212"/>
  <c r="J208"/>
  <c r="BK204"/>
  <c r="J200"/>
  <c r="BK196"/>
  <c r="J192"/>
  <c r="BK188"/>
  <c r="BK185"/>
  <c r="J181"/>
  <c r="J178"/>
  <c r="J175"/>
  <c r="BK171"/>
  <c r="BK168"/>
  <c r="BK165"/>
  <c r="BK161"/>
  <c r="BK157"/>
  <c r="BK153"/>
  <c r="BK150"/>
  <c r="J146"/>
  <c r="J142"/>
  <c r="J140"/>
  <c r="BK137"/>
  <c r="BK134"/>
  <c r="BK132"/>
  <c r="J129"/>
  <c r="BK126"/>
  <c r="J123"/>
  <c r="J122"/>
  <c r="BK117"/>
  <c r="BK115"/>
  <c r="BK112"/>
  <c r="J109"/>
  <c r="BK106"/>
  <c r="J103"/>
  <c r="BK100"/>
  <c r="BK96"/>
  <c r="J92"/>
  <c r="J88"/>
  <c r="BK84"/>
  <c r="BK232"/>
  <c r="BK228"/>
  <c r="J225"/>
  <c r="J223"/>
  <c r="J220"/>
  <c r="BK219"/>
  <c r="J218"/>
  <c r="BK217"/>
  <c r="J216"/>
  <c r="BK214"/>
  <c r="J212"/>
  <c r="J210"/>
  <c r="BK208"/>
  <c r="J206"/>
  <c r="J204"/>
  <c r="J202"/>
  <c r="J198"/>
  <c r="BK194"/>
  <c r="BK190"/>
  <c r="J187"/>
  <c r="J183"/>
  <c r="J180"/>
  <c r="J177"/>
  <c r="J173"/>
  <c r="J170"/>
  <c r="J167"/>
  <c r="J163"/>
  <c r="J159"/>
  <c r="J155"/>
  <c r="J150"/>
  <c r="BK146"/>
  <c r="BK142"/>
  <c r="BK140"/>
  <c r="J137"/>
  <c r="J134"/>
  <c r="BK131"/>
  <c r="BK128"/>
  <c r="BK125"/>
  <c r="BK120"/>
  <c r="J117"/>
  <c r="J115"/>
  <c r="J112"/>
  <c r="BK109"/>
  <c r="J106"/>
  <c r="BK103"/>
  <c r="J100"/>
  <c r="J96"/>
  <c r="BK92"/>
  <c r="J90"/>
  <c r="BK88"/>
  <c r="J86"/>
  <c r="J84"/>
  <c i="4" r="J127"/>
  <c r="J119"/>
  <c r="BK108"/>
  <c r="J99"/>
  <c r="BK95"/>
  <c r="J90"/>
  <c r="BK87"/>
  <c r="BK127"/>
  <c r="BK119"/>
  <c r="J108"/>
  <c r="J106"/>
  <c r="BK99"/>
  <c r="J95"/>
  <c r="BK90"/>
  <c r="J87"/>
  <c i="5" r="J194"/>
  <c r="BK184"/>
  <c r="BK177"/>
  <c r="BK172"/>
  <c r="J169"/>
  <c r="BK155"/>
  <c r="BK148"/>
  <c r="BK135"/>
  <c r="BK119"/>
  <c r="BK114"/>
  <c r="J108"/>
  <c r="J101"/>
  <c r="BK96"/>
  <c r="J191"/>
  <c r="BK166"/>
  <c r="J161"/>
  <c r="J143"/>
  <c r="J140"/>
  <c r="J135"/>
  <c r="J128"/>
  <c r="J123"/>
  <c r="J111"/>
  <c r="J198"/>
  <c r="J188"/>
  <c r="J184"/>
  <c r="J177"/>
  <c r="J172"/>
  <c r="BK169"/>
  <c r="BK164"/>
  <c r="J159"/>
  <c r="J155"/>
  <c r="J148"/>
  <c r="BK143"/>
  <c r="BK140"/>
  <c r="J132"/>
  <c r="BK128"/>
  <c r="J119"/>
  <c r="J114"/>
  <c r="BK108"/>
  <c r="BK103"/>
  <c r="J98"/>
  <c r="BK93"/>
  <c i="4" l="1" r="P86"/>
  <c r="R86"/>
  <c r="BK105"/>
  <c r="J105"/>
  <c r="J62"/>
  <c r="R105"/>
  <c r="BK113"/>
  <c r="J113"/>
  <c r="J63"/>
  <c r="R113"/>
  <c i="2" r="BK117"/>
  <c r="J117"/>
  <c r="J61"/>
  <c r="R117"/>
  <c r="BK131"/>
  <c r="J131"/>
  <c r="J62"/>
  <c r="R131"/>
  <c r="BK156"/>
  <c r="J156"/>
  <c r="J63"/>
  <c r="R156"/>
  <c r="R166"/>
  <c r="BK181"/>
  <c r="J181"/>
  <c r="J66"/>
  <c r="R181"/>
  <c r="BK220"/>
  <c r="J220"/>
  <c r="J67"/>
  <c r="R220"/>
  <c r="BK247"/>
  <c r="J247"/>
  <c r="J68"/>
  <c r="R247"/>
  <c r="BK275"/>
  <c r="J275"/>
  <c r="J69"/>
  <c r="R275"/>
  <c r="BK285"/>
  <c r="J285"/>
  <c r="J70"/>
  <c r="R285"/>
  <c r="R311"/>
  <c r="BK326"/>
  <c r="J326"/>
  <c r="J74"/>
  <c r="R326"/>
  <c r="BK340"/>
  <c r="J340"/>
  <c r="J75"/>
  <c r="R340"/>
  <c r="BK356"/>
  <c r="J356"/>
  <c r="J76"/>
  <c r="R356"/>
  <c r="BK365"/>
  <c r="J365"/>
  <c r="J77"/>
  <c r="R365"/>
  <c r="BK376"/>
  <c r="J376"/>
  <c r="J78"/>
  <c r="R376"/>
  <c r="BK383"/>
  <c r="J383"/>
  <c r="J79"/>
  <c r="R383"/>
  <c r="BK390"/>
  <c r="J390"/>
  <c r="J80"/>
  <c r="R390"/>
  <c r="T390"/>
  <c r="P397"/>
  <c r="T397"/>
  <c r="P404"/>
  <c r="T404"/>
  <c r="P422"/>
  <c r="T422"/>
  <c r="P435"/>
  <c r="T435"/>
  <c r="P444"/>
  <c r="T444"/>
  <c r="P496"/>
  <c r="T496"/>
  <c r="P552"/>
  <c r="R552"/>
  <c r="BK592"/>
  <c r="J592"/>
  <c r="J93"/>
  <c r="P592"/>
  <c r="T592"/>
  <c r="P596"/>
  <c r="T596"/>
  <c r="P599"/>
  <c r="T599"/>
  <c i="3" r="BK83"/>
  <c r="J83"/>
  <c r="J60"/>
  <c r="R83"/>
  <c r="BK152"/>
  <c r="J152"/>
  <c r="J61"/>
  <c r="T152"/>
  <c r="P215"/>
  <c r="T215"/>
  <c i="4" r="BK86"/>
  <c r="J86"/>
  <c r="J61"/>
  <c r="T86"/>
  <c r="P105"/>
  <c r="T105"/>
  <c r="P113"/>
  <c r="T113"/>
  <c i="5" r="BK95"/>
  <c r="J95"/>
  <c r="J62"/>
  <c r="R95"/>
  <c r="R91"/>
  <c r="R90"/>
  <c r="T95"/>
  <c r="T91"/>
  <c r="T90"/>
  <c r="P100"/>
  <c r="T100"/>
  <c r="R129"/>
  <c r="P158"/>
  <c i="2" r="P117"/>
  <c r="T117"/>
  <c r="P131"/>
  <c r="T131"/>
  <c r="P156"/>
  <c r="T156"/>
  <c r="BK166"/>
  <c r="J166"/>
  <c r="J65"/>
  <c r="P166"/>
  <c r="T166"/>
  <c r="P181"/>
  <c r="T181"/>
  <c r="P220"/>
  <c r="T220"/>
  <c r="P247"/>
  <c r="T247"/>
  <c r="P275"/>
  <c r="T275"/>
  <c r="P285"/>
  <c r="T285"/>
  <c r="BK311"/>
  <c r="J311"/>
  <c r="J73"/>
  <c r="P311"/>
  <c r="T311"/>
  <c r="P326"/>
  <c r="T326"/>
  <c r="P340"/>
  <c r="T340"/>
  <c r="P356"/>
  <c r="T356"/>
  <c r="P365"/>
  <c r="T365"/>
  <c r="P376"/>
  <c r="T376"/>
  <c r="P383"/>
  <c r="T383"/>
  <c r="P390"/>
  <c r="BK397"/>
  <c r="J397"/>
  <c r="J81"/>
  <c r="R397"/>
  <c r="BK404"/>
  <c r="J404"/>
  <c r="J82"/>
  <c r="R404"/>
  <c r="BK422"/>
  <c r="J422"/>
  <c r="J83"/>
  <c r="R422"/>
  <c r="BK435"/>
  <c r="J435"/>
  <c r="J84"/>
  <c r="R435"/>
  <c r="BK444"/>
  <c r="J444"/>
  <c r="J86"/>
  <c r="R444"/>
  <c r="BK496"/>
  <c r="J496"/>
  <c r="J89"/>
  <c r="R496"/>
  <c r="BK552"/>
  <c r="J552"/>
  <c r="J90"/>
  <c r="T552"/>
  <c r="R592"/>
  <c r="BK596"/>
  <c r="J596"/>
  <c r="J94"/>
  <c r="R596"/>
  <c r="BK599"/>
  <c r="J599"/>
  <c r="J95"/>
  <c r="R599"/>
  <c i="3" r="P83"/>
  <c r="T83"/>
  <c r="T82"/>
  <c r="P152"/>
  <c r="R152"/>
  <c r="BK215"/>
  <c r="J215"/>
  <c r="J62"/>
  <c r="R215"/>
  <c i="5" r="P95"/>
  <c r="P91"/>
  <c r="P90"/>
  <c i="1" r="AU58"/>
  <c i="5" r="BK100"/>
  <c r="J100"/>
  <c r="J63"/>
  <c r="R100"/>
  <c r="BK129"/>
  <c r="J129"/>
  <c r="J64"/>
  <c r="P129"/>
  <c r="T129"/>
  <c r="BK158"/>
  <c r="J158"/>
  <c r="J65"/>
  <c r="R158"/>
  <c r="T158"/>
  <c i="4" r="BK126"/>
  <c r="J126"/>
  <c r="J64"/>
  <c i="2" r="BK163"/>
  <c r="J163"/>
  <c r="J64"/>
  <c r="BK298"/>
  <c r="J298"/>
  <c r="J71"/>
  <c r="BK301"/>
  <c r="J301"/>
  <c r="J72"/>
  <c r="BK588"/>
  <c r="J588"/>
  <c r="J91"/>
  <c r="BK440"/>
  <c r="J440"/>
  <c r="J85"/>
  <c r="BK488"/>
  <c r="J488"/>
  <c r="J87"/>
  <c r="BK493"/>
  <c r="J493"/>
  <c r="J88"/>
  <c i="5" r="BK92"/>
  <c r="BK187"/>
  <c r="J187"/>
  <c r="J66"/>
  <c r="BK190"/>
  <c r="J190"/>
  <c r="J67"/>
  <c r="BK193"/>
  <c r="J193"/>
  <c r="J68"/>
  <c r="BK197"/>
  <c r="J197"/>
  <c r="J70"/>
  <c r="J52"/>
  <c r="F55"/>
  <c r="E80"/>
  <c r="BE93"/>
  <c r="BE106"/>
  <c r="BE111"/>
  <c r="BE113"/>
  <c r="BE126"/>
  <c r="BE130"/>
  <c r="BE132"/>
  <c r="BE135"/>
  <c r="BE146"/>
  <c r="BE157"/>
  <c r="BE159"/>
  <c r="BE164"/>
  <c r="BE169"/>
  <c r="BE177"/>
  <c r="BE184"/>
  <c r="BE186"/>
  <c r="BE188"/>
  <c r="BE194"/>
  <c r="BE198"/>
  <c r="J55"/>
  <c r="BE96"/>
  <c r="BE98"/>
  <c r="BE114"/>
  <c r="BE117"/>
  <c r="BE119"/>
  <c r="BE143"/>
  <c r="BE148"/>
  <c r="BE152"/>
  <c r="BE155"/>
  <c r="BE171"/>
  <c r="BE172"/>
  <c r="BE175"/>
  <c r="BE181"/>
  <c r="BE101"/>
  <c r="BE103"/>
  <c r="BE108"/>
  <c r="BE123"/>
  <c r="BE128"/>
  <c r="BE137"/>
  <c r="BE140"/>
  <c r="BE142"/>
  <c r="BE161"/>
  <c r="BE166"/>
  <c r="BE191"/>
  <c i="4" r="E48"/>
  <c r="J52"/>
  <c r="J55"/>
  <c r="F81"/>
  <c r="BE89"/>
  <c r="BE90"/>
  <c r="BE96"/>
  <c r="BE99"/>
  <c r="BE103"/>
  <c r="BE106"/>
  <c r="BE114"/>
  <c r="BE119"/>
  <c r="BE127"/>
  <c r="BE87"/>
  <c r="BE93"/>
  <c r="BE95"/>
  <c r="BE108"/>
  <c r="BE123"/>
  <c i="3" r="E48"/>
  <c r="J52"/>
  <c r="F55"/>
  <c r="BE86"/>
  <c r="BE88"/>
  <c r="BE90"/>
  <c r="BE96"/>
  <c r="BE102"/>
  <c r="BE103"/>
  <c r="BE107"/>
  <c r="BE112"/>
  <c r="BE117"/>
  <c r="BE119"/>
  <c r="BE120"/>
  <c r="BE122"/>
  <c r="BE123"/>
  <c r="BE126"/>
  <c r="BE128"/>
  <c r="BE129"/>
  <c r="BE132"/>
  <c r="BE137"/>
  <c r="BE138"/>
  <c r="BE140"/>
  <c r="BE141"/>
  <c r="BE142"/>
  <c r="BE150"/>
  <c r="BE163"/>
  <c r="BE173"/>
  <c r="BE177"/>
  <c r="BE180"/>
  <c r="BE188"/>
  <c r="BE190"/>
  <c r="BE192"/>
  <c r="BE196"/>
  <c r="BE198"/>
  <c r="BE200"/>
  <c r="BE206"/>
  <c r="BE212"/>
  <c r="BE214"/>
  <c r="BE216"/>
  <c r="BE218"/>
  <c r="BE220"/>
  <c r="BE221"/>
  <c r="BE223"/>
  <c r="BE224"/>
  <c r="BE225"/>
  <c r="BE226"/>
  <c r="BE84"/>
  <c r="BE92"/>
  <c r="BE94"/>
  <c r="BE98"/>
  <c r="BE100"/>
  <c r="BE104"/>
  <c r="BE106"/>
  <c r="BE109"/>
  <c r="BE110"/>
  <c r="BE113"/>
  <c r="BE115"/>
  <c r="BE116"/>
  <c r="BE125"/>
  <c r="BE131"/>
  <c r="BE134"/>
  <c r="BE135"/>
  <c r="BE144"/>
  <c r="BE146"/>
  <c r="BE148"/>
  <c r="BE153"/>
  <c r="BE155"/>
  <c r="BE157"/>
  <c r="BE159"/>
  <c r="BE161"/>
  <c r="BE165"/>
  <c r="BE167"/>
  <c r="BE168"/>
  <c r="BE170"/>
  <c r="BE171"/>
  <c r="BE175"/>
  <c r="BE178"/>
  <c r="BE181"/>
  <c r="BE183"/>
  <c r="BE185"/>
  <c r="BE187"/>
  <c r="BE194"/>
  <c r="BE202"/>
  <c r="BE204"/>
  <c r="BE208"/>
  <c r="BE210"/>
  <c r="BE217"/>
  <c r="BE219"/>
  <c r="BE222"/>
  <c r="BE228"/>
  <c r="BE230"/>
  <c r="BE232"/>
  <c r="BE234"/>
  <c i="2" r="E48"/>
  <c r="F55"/>
  <c r="J112"/>
  <c r="BE118"/>
  <c r="BE120"/>
  <c r="BE125"/>
  <c r="BE132"/>
  <c r="BE139"/>
  <c r="BE146"/>
  <c r="BE150"/>
  <c r="BE153"/>
  <c r="BE161"/>
  <c r="BE167"/>
  <c r="BE170"/>
  <c r="BE174"/>
  <c r="BE179"/>
  <c r="BE196"/>
  <c r="BE211"/>
  <c r="BE218"/>
  <c r="BE221"/>
  <c r="BE233"/>
  <c r="BE238"/>
  <c r="BE240"/>
  <c r="BE243"/>
  <c r="BE245"/>
  <c r="BE248"/>
  <c r="BE251"/>
  <c r="BE256"/>
  <c r="BE261"/>
  <c r="BE270"/>
  <c r="BE276"/>
  <c r="BE278"/>
  <c r="BE280"/>
  <c r="BE286"/>
  <c r="BE287"/>
  <c r="BE289"/>
  <c r="BE296"/>
  <c r="BE302"/>
  <c r="BE318"/>
  <c r="BE323"/>
  <c r="BE331"/>
  <c r="BE336"/>
  <c r="BE338"/>
  <c r="BE341"/>
  <c r="BE343"/>
  <c r="BE345"/>
  <c r="BE347"/>
  <c r="BE349"/>
  <c r="J52"/>
  <c r="BE122"/>
  <c r="BE127"/>
  <c r="BE129"/>
  <c r="BE157"/>
  <c r="BE159"/>
  <c r="BE164"/>
  <c r="BE172"/>
  <c r="BE177"/>
  <c r="BE182"/>
  <c r="BE186"/>
  <c r="BE191"/>
  <c r="BE201"/>
  <c r="BE206"/>
  <c r="BE213"/>
  <c r="BE216"/>
  <c r="BE223"/>
  <c r="BE228"/>
  <c r="BE268"/>
  <c r="BE273"/>
  <c r="BE283"/>
  <c r="BE291"/>
  <c r="BE294"/>
  <c r="BE299"/>
  <c r="BE312"/>
  <c r="BE316"/>
  <c r="BE321"/>
  <c r="BE327"/>
  <c r="BE333"/>
  <c r="BE351"/>
  <c r="BE353"/>
  <c r="BE357"/>
  <c r="BE359"/>
  <c r="BE361"/>
  <c r="BE363"/>
  <c r="BE366"/>
  <c r="BE368"/>
  <c r="BE371"/>
  <c r="BE373"/>
  <c r="BE377"/>
  <c r="BE379"/>
  <c r="BE381"/>
  <c r="BE384"/>
  <c r="BE386"/>
  <c r="BE388"/>
  <c r="BE391"/>
  <c r="BE393"/>
  <c r="BE395"/>
  <c r="BE398"/>
  <c r="BE400"/>
  <c r="BE402"/>
  <c r="BE405"/>
  <c r="BE407"/>
  <c r="BE409"/>
  <c r="BE411"/>
  <c r="BE414"/>
  <c r="BE416"/>
  <c r="BE418"/>
  <c r="BE420"/>
  <c r="BE423"/>
  <c r="BE426"/>
  <c r="BE428"/>
  <c r="BE430"/>
  <c r="BE431"/>
  <c r="BE433"/>
  <c r="BE436"/>
  <c r="BE438"/>
  <c r="BE441"/>
  <c r="BE445"/>
  <c r="BE448"/>
  <c r="BE450"/>
  <c r="BE451"/>
  <c r="BE452"/>
  <c r="BE453"/>
  <c r="BE455"/>
  <c r="BE458"/>
  <c r="BE461"/>
  <c r="BE463"/>
  <c r="BE465"/>
  <c r="BE467"/>
  <c r="BE469"/>
  <c r="BE471"/>
  <c r="BE473"/>
  <c r="BE475"/>
  <c r="BE478"/>
  <c r="BE480"/>
  <c r="BE482"/>
  <c r="BE484"/>
  <c r="BE486"/>
  <c r="BE489"/>
  <c r="BE494"/>
  <c r="BE497"/>
  <c r="BE504"/>
  <c r="BE511"/>
  <c r="BE513"/>
  <c r="BE523"/>
  <c r="BE526"/>
  <c r="BE527"/>
  <c r="BE530"/>
  <c r="BE533"/>
  <c r="BE536"/>
  <c r="BE539"/>
  <c r="BE542"/>
  <c r="BE549"/>
  <c r="BE550"/>
  <c r="BE553"/>
  <c r="BE557"/>
  <c r="BE565"/>
  <c r="BE569"/>
  <c r="BE580"/>
  <c r="BE584"/>
  <c r="BE586"/>
  <c r="BE594"/>
  <c r="BE595"/>
  <c r="BE597"/>
  <c r="BE598"/>
  <c r="BE600"/>
  <c r="BE561"/>
  <c r="BE589"/>
  <c r="BE593"/>
  <c r="BE601"/>
  <c r="F36"/>
  <c i="1" r="BC55"/>
  <c i="2" r="F37"/>
  <c i="1" r="BD55"/>
  <c i="3" r="J34"/>
  <c i="1" r="AW56"/>
  <c i="3" r="F35"/>
  <c i="1" r="BB56"/>
  <c i="4" r="J34"/>
  <c i="1" r="AW57"/>
  <c i="4" r="F34"/>
  <c i="1" r="BA57"/>
  <c i="4" r="F37"/>
  <c i="1" r="BD57"/>
  <c i="4" r="F35"/>
  <c i="1" r="BB57"/>
  <c i="5" r="F37"/>
  <c i="1" r="BD58"/>
  <c i="5" r="F35"/>
  <c i="1" r="BB58"/>
  <c i="2" r="F35"/>
  <c i="1" r="BB55"/>
  <c i="2" r="F34"/>
  <c i="1" r="BA55"/>
  <c i="2" r="J34"/>
  <c i="1" r="AW55"/>
  <c i="3" r="F34"/>
  <c i="1" r="BA56"/>
  <c i="3" r="F36"/>
  <c i="1" r="BC56"/>
  <c i="3" r="F37"/>
  <c i="1" r="BD56"/>
  <c i="4" r="F36"/>
  <c i="1" r="BC57"/>
  <c i="5" r="J34"/>
  <c i="1" r="AW58"/>
  <c i="5" r="F34"/>
  <c i="1" r="BA58"/>
  <c i="5" r="F36"/>
  <c i="1" r="BC58"/>
  <c i="5" l="1" r="BK91"/>
  <c r="J91"/>
  <c r="J60"/>
  <c i="3" r="P82"/>
  <c i="1" r="AU56"/>
  <c i="2" r="R591"/>
  <c r="P116"/>
  <c r="P115"/>
  <c i="1" r="AU55"/>
  <c i="3" r="R82"/>
  <c i="2" r="P591"/>
  <c i="4" r="R85"/>
  <c r="R84"/>
  <c i="2" r="T116"/>
  <c i="4" r="T85"/>
  <c r="T84"/>
  <c i="2" r="T591"/>
  <c r="T115"/>
  <c r="R116"/>
  <c i="4" r="P85"/>
  <c r="P84"/>
  <c i="1" r="AU57"/>
  <c i="2" r="BK591"/>
  <c r="J591"/>
  <c r="J92"/>
  <c i="4" r="BK85"/>
  <c r="J85"/>
  <c r="J60"/>
  <c i="5" r="J92"/>
  <c r="J61"/>
  <c i="2" r="BK116"/>
  <c r="J116"/>
  <c r="J60"/>
  <c i="3" r="BK82"/>
  <c r="J82"/>
  <c r="J59"/>
  <c i="5" r="BK196"/>
  <c r="J196"/>
  <c r="J69"/>
  <c i="2" r="J33"/>
  <c i="1" r="AV55"/>
  <c r="AT55"/>
  <c i="3" r="J33"/>
  <c i="1" r="AV56"/>
  <c r="AT56"/>
  <c i="4" r="F33"/>
  <c i="1" r="AZ57"/>
  <c r="BB54"/>
  <c r="W31"/>
  <c r="BA54"/>
  <c r="W30"/>
  <c i="5" r="J33"/>
  <c i="1" r="AV58"/>
  <c r="AT58"/>
  <c r="BD54"/>
  <c r="W33"/>
  <c i="2" r="F33"/>
  <c i="1" r="AZ55"/>
  <c i="3" r="F33"/>
  <c i="1" r="AZ56"/>
  <c i="4" r="J33"/>
  <c i="1" r="AV57"/>
  <c r="AT57"/>
  <c i="5" r="F33"/>
  <c i="1" r="AZ58"/>
  <c r="BC54"/>
  <c r="W32"/>
  <c i="2" l="1" r="R115"/>
  <c i="4" r="BK84"/>
  <c r="J84"/>
  <c r="J59"/>
  <c i="2" r="BK115"/>
  <c r="J115"/>
  <c r="J59"/>
  <c i="5" r="BK90"/>
  <c r="J90"/>
  <c r="J59"/>
  <c i="1" r="AU54"/>
  <c r="AY54"/>
  <c r="AX54"/>
  <c r="AZ54"/>
  <c r="W29"/>
  <c i="3" r="J30"/>
  <c i="1" r="AG56"/>
  <c r="AW54"/>
  <c r="AK30"/>
  <c i="3" l="1" r="J39"/>
  <c i="1" r="AN56"/>
  <c i="2" r="J30"/>
  <c i="1" r="AG55"/>
  <c r="AN55"/>
  <c i="4" r="J30"/>
  <c i="1" r="AG57"/>
  <c i="5" r="J30"/>
  <c i="1" r="AG58"/>
  <c r="AV54"/>
  <c r="AK29"/>
  <c i="5" l="1" r="J39"/>
  <c i="2" r="J39"/>
  <c i="4" r="J39"/>
  <c i="1" r="AN58"/>
  <c r="AN57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<sst xmlns="http://schemas.openxmlformats.org/spreadsheetml/2006/main">
  <si>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</si>
  <si>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</si>
  <si>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</si>
  <si>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</si>
  <si>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</si>
  <si>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{db68c93c-0d23-48d7-b2ad-80937b38c995}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</si>
  <si>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</si>
  <si>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</si>
  <si>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</si>
  <si>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</si>
  <si>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</si>
  <si>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</si>
  <si>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</si>
  <si>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</si>
  <si>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15_R1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</si>
  <si>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</si>
  <si>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</si>
  <si>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parteru - 1. etapa, Masarykova ulice – Trnovany, Teplice</t>
  </si>
  <si>
    <t>KSO:</t>
  </si>
  <si>
    <t/>
  </si>
  <si>
    <t>CC-CZ:</t>
  </si>
  <si>
    <t>Místo:</t>
  </si>
  <si>
    <t>k.ú. Teplice - Trnovany</t>
  </si>
  <si>
    <t>Datum:</t>
  </si>
  <si>
    <t>5. 3. 2024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</si>
  <si>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</si>
  <si>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</si>
  <si>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</si>
  <si>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</si>
  <si>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</si>
  <si>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</si>
  <si>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</si>
  <si>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PROJEKTY CHLADNÝ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</si>
  <si>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</si>
  <si>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</si>
  <si>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</si>
  <si>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</si>
  <si>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</si>
  <si>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</si>
  <si>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</si>
  <si>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</si>
  <si>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</si>
  <si>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</si>
  <si>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</si>
  <si>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</si>
  <si>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</si>
  <si>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</si>
  <si>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</si>
  <si>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</si>
  <si>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</si>
  <si>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</si>
  <si>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</si>
  <si>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</si>
  <si>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</si>
  <si>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</si>
  <si>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</si>
  <si>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</si>
  <si>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</si>
  <si>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</si>
  <si>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</si>
  <si>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</si>
  <si>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</si>
  <si>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</si>
  <si>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</si>
  <si>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</si>
  <si>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</si>
  <si>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</si>
  <si>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</si>
  <si>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</si>
  <si>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</si>
  <si>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</si>
  <si>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</si>
  <si>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</si>
  <si>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</si>
  <si>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</si>
  <si>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</si>
  <si>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</si>
  <si>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</si>
  <si>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</si>
  <si>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</si>
  <si>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</si>
  <si>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{eb2ac14c-6b3b-4f0b-9bd4-df6852df80bf}</t>
  </si>
  <si>
    <t>2</t>
  </si>
  <si>
    <t>SO 02</t>
  </si>
  <si>
    <t>Veřejné osvětlení</t>
  </si>
  <si>
    <t>{f9c33a8b-09fb-4b5b-9576-4618444527f5}</t>
  </si>
  <si>
    <t>SO 03</t>
  </si>
  <si>
    <t>Příprava ploch pro zeleň</t>
  </si>
  <si>
    <t>{7e879515-9a41-40a4-bd3a-9b4e43099020}</t>
  </si>
  <si>
    <t>SO 04</t>
  </si>
  <si>
    <t>Drobná architektura</t>
  </si>
  <si>
    <t>{a220076f-8d9e-4e5a-a870-4e30a0031089}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</si>
  <si>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</si>
  <si>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</si>
  <si>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</si>
  <si>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</si>
  <si>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</si>
  <si>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</si>
  <si>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</si>
  <si>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HSV</t>
  </si>
  <si>
    <t xml:space="preserve">    01a - KÁCENÍ</t>
  </si>
  <si>
    <t xml:space="preserve">    02a - VÝKOPY</t>
  </si>
  <si>
    <t xml:space="preserve">    03a - ODSTRANĚNÍ DŘEVĚNÝCH LAVIČEK</t>
  </si>
  <si>
    <t xml:space="preserve">    04a - DEMONTÁŽ KOVOVÉ SOCHY</t>
  </si>
  <si>
    <t xml:space="preserve">    05a - BOURÁNÍ ZÍDEK</t>
  </si>
  <si>
    <t xml:space="preserve">    06a - ODSTRANĚNÍ ŽIVIČNÉ VOZOVKY</t>
  </si>
  <si>
    <t xml:space="preserve">    07a - ODSTRANĚNÍ ŽIVIČNÉHO CHODNÍKU</t>
  </si>
  <si>
    <t xml:space="preserve">    08a - ODSTRANĚNÍ BETONOVÉ DLAŽBY</t>
  </si>
  <si>
    <t xml:space="preserve">    09a - VYTRHÁNÍ BETONOVÝCH OBRUB</t>
  </si>
  <si>
    <t xml:space="preserve">    10a - ODSTRANĚNÍ UL. VPUSTÍ A PŘÍPOJEK</t>
  </si>
  <si>
    <t xml:space="preserve">    11a - ODSTRANĚNÍ KONSTRUKCE - PLAKÁTY</t>
  </si>
  <si>
    <t xml:space="preserve">    14a - ÚPRAVA ZEMNÍ PLÁNĚ</t>
  </si>
  <si>
    <t xml:space="preserve">    15a - SANACE PODLOŽÍ (VOZOVKA A PARKOVACÍ STÁNÍ)</t>
  </si>
  <si>
    <t xml:space="preserve">    16a - SANACE PODLOŽÍ (CHODNÍKY)</t>
  </si>
  <si>
    <t xml:space="preserve">    17a - ASFALTOVÁ VOZOVKA - PLNÁ KONSTRUKCE</t>
  </si>
  <si>
    <t xml:space="preserve">    18a - ASFALTOVÁ VOZOVKA - NAPOJENÍ NA STÁVAJÍCÍ VOZOVKU PODÉL PRŮBĚŽNÉ OBRUBY</t>
  </si>
  <si>
    <t xml:space="preserve">    19a - ASFALTOVÁ VOZOVKA - NAPOJENÍ NA STÁVAJÍCÍ VOZOVKU V MÍSTĚ ZASTÁVKY, VJEZDU A VÝJEZDU Z PARKOVIŠTĚ</t>
  </si>
  <si>
    <t xml:space="preserve">    20a - CHODNÍK Z BETONOVÉ DLAŽBY - PLNÁ KONSTRUKCE</t>
  </si>
  <si>
    <t xml:space="preserve">    21a - VAROVNÉ A SIGNÁLNÍ PÁSY NA CHODNÍKU</t>
  </si>
  <si>
    <t xml:space="preserve">    22a - UMĚLÁ VODÍCÍ LINIE</t>
  </si>
  <si>
    <t xml:space="preserve">    23a - KONTRASTNÍ PÁS HRANY NÁSTUPIŠTĚ</t>
  </si>
  <si>
    <t xml:space="preserve">    24a - PARKOVACÍ STÁNÍ</t>
  </si>
  <si>
    <t xml:space="preserve">    25a - VYHRAZENÁ PARKOVACÍ STÁNÍ PRO INVALIDY</t>
  </si>
  <si>
    <t xml:space="preserve">    27a - OŠETŘENÍ SPÁRY V NAPOJENÍ VRSTEV V ASFALTOVÉM KRYTU</t>
  </si>
  <si>
    <t xml:space="preserve">    28a - OŠETŘENÍ SPÁR PODÉL OBRUB</t>
  </si>
  <si>
    <t xml:space="preserve">    29a - NOVÉ OBRUBY</t>
  </si>
  <si>
    <t xml:space="preserve">    30a - ŠTĚRBINOVÝ ŽLAB</t>
  </si>
  <si>
    <t xml:space="preserve">    33a - VÝŠKOVÁ REKTIFIKACE STÁVAJÍCÍCH POKLOPŮ A RÁMŮ</t>
  </si>
  <si>
    <t xml:space="preserve">    34a - SDZ</t>
  </si>
  <si>
    <t xml:space="preserve">    35a - VDZ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</si>
  <si>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</si>
  <si>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</si>
  <si>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</si>
  <si>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</si>
  <si>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</si>
  <si>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</si>
  <si>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</si>
  <si>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</si>
  <si>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</si>
  <si>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</si>
  <si>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</si>
  <si>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</si>
  <si>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</si>
  <si>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</si>
  <si>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</si>
  <si>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</si>
  <si>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</si>
  <si>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</si>
  <si>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</si>
  <si>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</si>
  <si>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01a</t>
  </si>
  <si>
    <t>KÁCENÍ</t>
  </si>
  <si>
    <t>K</t>
  </si>
  <si>
    <t>112201116</t>
  </si>
  <si>
    <t>Odstranění pařezu v rovině nebo na svahu do 1:5 o průměru pařezu na řezné ploše přes 600 do 700 mm</t>
  </si>
  <si>
    <t>kus</t>
  </si>
  <si>
    <t>CS ÚRS 2024 01</t>
  </si>
  <si>
    <t>4</t>
  </si>
  <si>
    <t>560782427</t>
  </si>
  <si>
    <t>Online PSC</t>
  </si>
  <si>
    <t>https://podminky.urs.cz/item/CS_URS_2024_01/112201116</t>
  </si>
  <si>
    <t>162201423</t>
  </si>
  <si>
    <t>Vodorovné přemístění větví, kmenů nebo pařezů s naložením, složením a dopravou do 1000 m pařezů kmenů, průměru přes 500 do 700 mm</t>
  </si>
  <si>
    <t>186328994</t>
  </si>
  <si>
    <t>https://podminky.urs.cz/item/CS_URS_2024_01/162201423</t>
  </si>
  <si>
    <t>3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</si>
  <si>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</si>
  <si>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</si>
  <si>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-2042345505</t>
  </si>
  <si>
    <t>https://podminky.urs.cz/item/CS_URS_2024_01/162301973</t>
  </si>
  <si>
    <t>VV</t>
  </si>
  <si>
    <t>3*3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</si>
  <si>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</si>
  <si>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</si>
  <si>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</si>
  <si>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-714875228</t>
  </si>
  <si>
    <t>https://podminky.urs.cz/item/CS_URS_2024_01/111251101</t>
  </si>
  <si>
    <t>5</t>
  </si>
  <si>
    <t>162301501</t>
  </si>
  <si>
    <t>Vodorovné přemístění smýcených křovin do průměru kmene 100 mm na vzdálenost do 5 000 m</t>
  </si>
  <si>
    <t>-2058834710</t>
  </si>
  <si>
    <t>https://podminky.urs.cz/item/CS_URS_2024_01/162301501</t>
  </si>
  <si>
    <t>6</t>
  </si>
  <si>
    <t>997013811</t>
  </si>
  <si>
    <t>Poplatek za uložení stavebního odpadu na skládce (skládkovné) dřevěného zatříděného do Katalogu odpadů pod kódem 17 02 01</t>
  </si>
  <si>
    <t>t</t>
  </si>
  <si>
    <t>-484528852</t>
  </si>
  <si>
    <t>https://podminky.urs.cz/item/CS_URS_2024_01/997013811</t>
  </si>
  <si>
    <t>02a</t>
  </si>
  <si>
    <t>VÝKOPY</t>
  </si>
  <si>
    <t>7</t>
  </si>
  <si>
    <t>122351101</t>
  </si>
  <si>
    <t>Odkopávky a prokopávky nezapažené strojně v hornině třídy těžitelnosti II skupiny 4 do 20 m3</t>
  </si>
  <si>
    <t>m3</t>
  </si>
  <si>
    <t>1616271292</t>
  </si>
  <si>
    <t>https://podminky.urs.cz/item/CS_URS_2024_01/122351101</t>
  </si>
  <si>
    <t>výkop zeminy pod navrhovaným dlážděným chodníkem</t>
  </si>
  <si>
    <t>13,0</t>
  </si>
  <si>
    <t>výkop zeminy pod navrhovanou komunikací</t>
  </si>
  <si>
    <t>9,45</t>
  </si>
  <si>
    <t>Součet</t>
  </si>
  <si>
    <t>8</t>
  </si>
  <si>
    <t>122351103</t>
  </si>
  <si>
    <t>Odkopávky a prokopávky nezapažené strojně v hornině třídy těžitelnosti II skupiny 4 přes 50 do 100 m3</t>
  </si>
  <si>
    <t>298044560</t>
  </si>
  <si>
    <t>https://podminky.urs.cz/item/CS_URS_2024_01/122351103</t>
  </si>
  <si>
    <t>výkop zeminy v prostoru budoucí zeleně</t>
  </si>
  <si>
    <t>95,4</t>
  </si>
  <si>
    <t>výkop zeminy pod navrhovanou plochou s kačírkem</t>
  </si>
  <si>
    <t>85,6</t>
  </si>
  <si>
    <t>9</t>
  </si>
  <si>
    <t>122351104</t>
  </si>
  <si>
    <t>Odkopávky a prokopávky nezapažené strojně v hornině třídy těžitelnosti II skupiny 4 přes 100 do 500 m3</t>
  </si>
  <si>
    <t>-2000223161</t>
  </si>
  <si>
    <t>https://podminky.urs.cz/item/CS_URS_2024_01/122351104</t>
  </si>
  <si>
    <t>výkop zeminy pod navrhovaným parkovacím stáním</t>
  </si>
  <si>
    <t>300,15</t>
  </si>
  <si>
    <t>10</t>
  </si>
  <si>
    <t>162651131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</si>
  <si>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</si>
  <si>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2046443197</t>
  </si>
  <si>
    <t>https://podminky.urs.cz/item/CS_URS_2024_01/162651131</t>
  </si>
  <si>
    <t>503,6-318,0*0,1</t>
  </si>
  <si>
    <t>11</t>
  </si>
  <si>
    <t>171201231</t>
  </si>
  <si>
    <t>Poplatek za uložení stavebního odpadu na recyklační skládce (skládkovné) zeminy a kamení zatříděného do Katalogu odpadů pod kódem 17 05 04</t>
  </si>
  <si>
    <t>2113457614</t>
  </si>
  <si>
    <t>https://podminky.urs.cz/item/CS_URS_2024_01/171201231</t>
  </si>
  <si>
    <t>471,8*1,8</t>
  </si>
  <si>
    <t>03a</t>
  </si>
  <si>
    <t>ODSTRANĚNÍ DŘEVĚNÝCH LAVIČEK</t>
  </si>
  <si>
    <t>966001211</t>
  </si>
  <si>
    <t>Odstranění lavičky parkové stabilní zabetonované</t>
  </si>
  <si>
    <t>1550752691</t>
  </si>
  <si>
    <t>https://podminky.urs.cz/item/CS_URS_2024_01/966001211</t>
  </si>
  <si>
    <t>13</t>
  </si>
  <si>
    <t>997231111</t>
  </si>
  <si>
    <t>Vodorovná doprava suti a vybouraných hmot s vyložením a hrubým urovnáním na vzdálenost do 1 km</t>
  </si>
  <si>
    <t>739783838</t>
  </si>
  <si>
    <t>https://podminky.urs.cz/item/CS_URS_2024_01/997231111</t>
  </si>
  <si>
    <t>14</t>
  </si>
  <si>
    <t>1953018183</t>
  </si>
  <si>
    <t>04a</t>
  </si>
  <si>
    <t>DEMONTÁŽ KOVOVÉ SOCHY</t>
  </si>
  <si>
    <t>15</t>
  </si>
  <si>
    <t>966001000R</t>
  </si>
  <si>
    <t>Demontáž kovové sochy (stojící dívka), výška cca 1,8m</t>
  </si>
  <si>
    <t>-1494996594</t>
  </si>
  <si>
    <t>P</t>
  </si>
  <si>
    <t>Poznámka k položce:_x000d_
ŠETRNÁ demontáž kovové sochy_x000d_
převoz sochy do depozitu města Teplice (10 km)</t>
  </si>
  <si>
    <t>05a</t>
  </si>
  <si>
    <t>BOURÁNÍ ZÍDEK</t>
  </si>
  <si>
    <t>16</t>
  </si>
  <si>
    <t>962022391</t>
  </si>
  <si>
    <t>Bourání zdiva nadzákladového kamenného na maltu vápennou nebo vápenocementovou, objemu přes 1 m3</t>
  </si>
  <si>
    <t>26332938</t>
  </si>
  <si>
    <t>https://podminky.urs.cz/item/CS_URS_2024_01/962022391</t>
  </si>
  <si>
    <t>39,6+4,375+4,8+4,6+6,8+17,76</t>
  </si>
  <si>
    <t>17</t>
  </si>
  <si>
    <t>961044111</t>
  </si>
  <si>
    <t>Bourání základů z betonu prostého</t>
  </si>
  <si>
    <t>23501191</t>
  </si>
  <si>
    <t>https://podminky.urs.cz/item/CS_URS_2024_01/961044111</t>
  </si>
  <si>
    <t>18</t>
  </si>
  <si>
    <t>997013501</t>
  </si>
  <si>
    <t>Odvoz suti a vybouraných hmot na skládku nebo meziskládku se složením, na vzdálenost do 1 km</t>
  </si>
  <si>
    <t>89449975</t>
  </si>
  <si>
    <t>https://podminky.urs.cz/item/CS_URS_2024_01/997013501</t>
  </si>
  <si>
    <t>19</t>
  </si>
  <si>
    <t>997013509</t>
  </si>
  <si>
    <t>Odvoz suti a vybouraných hmot na skládku nebo meziskládku se složením, na vzdálenost Příplatek k ceně za každý další započatý 1 km přes 1 km</t>
  </si>
  <si>
    <t>418218220</t>
  </si>
  <si>
    <t>https://podminky.urs.cz/item/CS_URS_2024_01/997013509</t>
  </si>
  <si>
    <t>361,838*3 'Přepočtené koeficientem množství</t>
  </si>
  <si>
    <t>20</t>
  </si>
  <si>
    <t>997013873</t>
  </si>
  <si>
    <t>395913645</t>
  </si>
  <si>
    <t>https://podminky.urs.cz/item/CS_URS_2024_01/997013873</t>
  </si>
  <si>
    <t>997013861</t>
  </si>
  <si>
    <t>Poplatek za uložení stavebního odpadu na recyklační skládce (skládkovné) z prostého betonu zatříděného do Katalogu odpadů pod kódem 17 01 01</t>
  </si>
  <si>
    <t>-1065435532</t>
  </si>
  <si>
    <t>https://podminky.urs.cz/item/CS_URS_2024_01/997013861</t>
  </si>
  <si>
    <t>06a</t>
  </si>
  <si>
    <t>ODSTRANĚNÍ ŽIVIČNÉ VOZOVKY</t>
  </si>
  <si>
    <t>22</t>
  </si>
  <si>
    <t>113154364</t>
  </si>
  <si>
    <t>Frézování živičného podkladu nebo krytu s naložením na dopravní prostředek plochy přes 1 000 do 10 000 m2 s překážkami v trase pruhu šířky přes 1 m do 2 m, tloušťky vrstvy 100 mm</t>
  </si>
  <si>
    <t>1153668929</t>
  </si>
  <si>
    <t>https://podminky.urs.cz/item/CS_URS_2024_01/113154364</t>
  </si>
  <si>
    <t>tl. 0,066m</t>
  </si>
  <si>
    <t>2417,0</t>
  </si>
  <si>
    <t>23</t>
  </si>
  <si>
    <t>113107233</t>
  </si>
  <si>
    <t>Odstranění podkladů nebo krytů strojně plochy jednotlivě přes 200 m2 s přemístěním hmot na skládku na vzdálenost do 20 m nebo s naložením na dopravní prostředek z betonu prostého, o tl. vrstvy přes 300 do 400 mm</t>
  </si>
  <si>
    <t>-2066038975</t>
  </si>
  <si>
    <t>https://podminky.urs.cz/item/CS_URS_2024_01/113107233</t>
  </si>
  <si>
    <t>Poznámka k položce:_x000d_
bourání betonových podkladních vrstev v místě budoucí vozovky a parkovacích stání tl. 0,39m</t>
  </si>
  <si>
    <t>tl. 0,39 m</t>
  </si>
  <si>
    <t>1245,0</t>
  </si>
  <si>
    <t>24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</si>
  <si>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</si>
  <si>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</si>
  <si>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-897770569</t>
  </si>
  <si>
    <t>https://podminky.urs.cz/item/CS_URS_2024_01/113107332</t>
  </si>
  <si>
    <t>Poznámka k položce:_x000d_
bourání betonových podkladních vrstev v místě budoucího chodníku tl. 0,19m</t>
  </si>
  <si>
    <t>tl. 0,19m</t>
  </si>
  <si>
    <t>17,0</t>
  </si>
  <si>
    <t>25</t>
  </si>
  <si>
    <t>113107333</t>
  </si>
  <si>
    <t>Odstranění podkladů nebo krytů strojně plochy jednotlivě do 50 m2 s přemístěním hmot na skládku na vzdálenost do 3 m nebo s naložením na dopravní prostředek z betonu prostého, o tl. vrstvy přes 300 do 400 mm</t>
  </si>
  <si>
    <t>916627652</t>
  </si>
  <si>
    <t>https://podminky.urs.cz/item/CS_URS_2024_01/113107333</t>
  </si>
  <si>
    <t>Poznámka k položce:_x000d_
bourání betonových podkladních vrstev v místě budoucí plochy s kačírkem tl. 0,34m</t>
  </si>
  <si>
    <t>tl. 0,34m</t>
  </si>
  <si>
    <t>22,0</t>
  </si>
  <si>
    <t>26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</si>
  <si>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</si>
  <si>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</si>
  <si>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-1516899701</t>
  </si>
  <si>
    <t>https://podminky.urs.cz/item/CS_URS_2024_01/113107232</t>
  </si>
  <si>
    <t>Poznámka k položce:_x000d_
bourání betonových podkladních vrstev v místě budoucí zeleně tl.0,24m</t>
  </si>
  <si>
    <t>tl. 0,24m</t>
  </si>
  <si>
    <t>699,0</t>
  </si>
  <si>
    <t>27</t>
  </si>
  <si>
    <t>-557897948</t>
  </si>
  <si>
    <t>Poznámka k položce:_x000d_
bourání betonových podkladních vrstev v místě budoucího prokořenitelného prostoru s drenáží pro zeleň tl. 1,14m</t>
  </si>
  <si>
    <t>tl. 1,14m</t>
  </si>
  <si>
    <t>434,0*3</t>
  </si>
  <si>
    <t>28</t>
  </si>
  <si>
    <t>997221561</t>
  </si>
  <si>
    <t>Vodorovná doprava suti bez naložení, ale se složením a s hrubým urovnáním z kusových materiálů, na vzdálenost do 1 km</t>
  </si>
  <si>
    <t>-1715450466</t>
  </si>
  <si>
    <t>https://podminky.urs.cz/item/CS_URS_2024_01/997221561</t>
  </si>
  <si>
    <t>29</t>
  </si>
  <si>
    <t>997221569</t>
  </si>
  <si>
    <t>Vodorovná doprava suti bez naložení, ale se složením a s hrubým urovnáním Příplatek k ceně za každý další započatý 1 km přes 1 km</t>
  </si>
  <si>
    <t>-1219477193</t>
  </si>
  <si>
    <t>https://podminky.urs.cz/item/CS_URS_2024_01/997221569</t>
  </si>
  <si>
    <t>3392,58*3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</si>
  <si>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</si>
  <si>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</si>
  <si>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</si>
  <si>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63534065</t>
  </si>
  <si>
    <t>https://podminky.urs.cz/item/CS_URS_2024_01/997221875</t>
  </si>
  <si>
    <t>31</t>
  </si>
  <si>
    <t>997221861</t>
  </si>
  <si>
    <t>-1394537527</t>
  </si>
  <si>
    <t>https://podminky.urs.cz/item/CS_URS_2024_01/997221861</t>
  </si>
  <si>
    <t>07a</t>
  </si>
  <si>
    <t>ODSTRANĚNÍ ŽIVIČNÉHO CHODNÍKU</t>
  </si>
  <si>
    <t>32</t>
  </si>
  <si>
    <t>113154232</t>
  </si>
  <si>
    <t>Frézování živičného podkladu nebo krytu s naložením na dopravní prostředek plochy přes 500 do 1 000 m2 bez překážek v trase pruhu šířky přes 1 m do 2 m, tloušťky vrstvy 40 mm</t>
  </si>
  <si>
    <t>468449238</t>
  </si>
  <si>
    <t>https://podminky.urs.cz/item/CS_URS_2024_01/113154232</t>
  </si>
  <si>
    <t>33</t>
  </si>
  <si>
    <t>-1945366946</t>
  </si>
  <si>
    <t>Poznámka k položce:_x000d_
bourání betonových podkladních vrstev v místě budoucího chodníku tl. 0,21m</t>
  </si>
  <si>
    <t>tl. 0,21m</t>
  </si>
  <si>
    <t>597,0</t>
  </si>
  <si>
    <t>34</t>
  </si>
  <si>
    <t>113107234</t>
  </si>
  <si>
    <t>Odstranění podkladů nebo krytů strojně plochy jednotlivě přes 200 m2 s přemístěním hmot na skládku na vzdálenost do 20 m nebo s naložením na dopravní prostředek z betonu prostého, o tl. vrstvy přes 400 do 500 mm</t>
  </si>
  <si>
    <t>-2050457564</t>
  </si>
  <si>
    <t>https://podminky.urs.cz/item/CS_URS_2024_01/113107234</t>
  </si>
  <si>
    <t>Poznámka k položce:_x000d_
bourání betonových podkladních vrstev v místě budoucích parkovacích stání tl. 0,41m</t>
  </si>
  <si>
    <t>tl. 0,41m</t>
  </si>
  <si>
    <t>289,0</t>
  </si>
  <si>
    <t>35</t>
  </si>
  <si>
    <t>113107173</t>
  </si>
  <si>
    <t>Odstranění podkladů nebo krytů strojně plochy jednotlivě přes 50 m2 do 200 m2 s přemístěním hmot na skládku na vzdálenost do 20 m nebo s naložením na dopravní prostředek z betonu prostého, o tl. vrstvy přes 300 do 400 mm</t>
  </si>
  <si>
    <t>62314252</t>
  </si>
  <si>
    <t>https://podminky.urs.cz/item/CS_URS_2024_01/113107173</t>
  </si>
  <si>
    <t>Poznámka k položce:_x000d_
bourání betonových podkladních vrstev v místě budoucí plochy s kačírkem tl. 0,36m</t>
  </si>
  <si>
    <t>tl. 0,36m</t>
  </si>
  <si>
    <t>86,0</t>
  </si>
  <si>
    <t>36</t>
  </si>
  <si>
    <t>220385751</t>
  </si>
  <si>
    <t>37</t>
  </si>
  <si>
    <t>1457869385</t>
  </si>
  <si>
    <t>866,209*3</t>
  </si>
  <si>
    <t>38</t>
  </si>
  <si>
    <t>-2143811736</t>
  </si>
  <si>
    <t>39</t>
  </si>
  <si>
    <t>-1525985950</t>
  </si>
  <si>
    <t>08a</t>
  </si>
  <si>
    <t>ODSTRANĚNÍ BETONOVÉ DLAŽBY</t>
  </si>
  <si>
    <t>40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</si>
  <si>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</si>
  <si>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</si>
  <si>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-1402053913</t>
  </si>
  <si>
    <t>https://podminky.urs.cz/item/CS_URS_2024_01/113106144</t>
  </si>
  <si>
    <t>Poznámka k položce:_x000d_
VČETNĚ LOŽE</t>
  </si>
  <si>
    <t>41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</si>
  <si>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</si>
  <si>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</si>
  <si>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-1054580170</t>
  </si>
  <si>
    <t>https://podminky.urs.cz/item/CS_URS_2024_01/113107231</t>
  </si>
  <si>
    <t>Poznámka k položce:_x000d_
bourání betonových podkladních vrstev v místě budoucího chodníku tl. 0,15m</t>
  </si>
  <si>
    <t>tl. 0,15m</t>
  </si>
  <si>
    <t>2108,0</t>
  </si>
  <si>
    <t>42</t>
  </si>
  <si>
    <t>-1219149227</t>
  </si>
  <si>
    <t>Poznámka k položce:_x000d_
bourání betonových podkladních vrstev v místě budoucí vozovky a parkovacích stání tl. 0,35m</t>
  </si>
  <si>
    <t>tl. 0,35m</t>
  </si>
  <si>
    <t>477,0</t>
  </si>
  <si>
    <t>43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</si>
  <si>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</si>
  <si>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</si>
  <si>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1558618034</t>
  </si>
  <si>
    <t>https://podminky.urs.cz/item/CS_URS_2024_01/113107172</t>
  </si>
  <si>
    <t>bourání betonových podkladních vrstev v místě budoucí plochy s kačírkem tl. 0,3m</t>
  </si>
  <si>
    <t>150,0</t>
  </si>
  <si>
    <t>bourání betonových podkladních vrstev v místě budoucí zeleně tl. 0,2m</t>
  </si>
  <si>
    <t>68,0</t>
  </si>
  <si>
    <t>44</t>
  </si>
  <si>
    <t>-1187181608</t>
  </si>
  <si>
    <t>45</t>
  </si>
  <si>
    <t>1836119136</t>
  </si>
  <si>
    <t>1993,74*3</t>
  </si>
  <si>
    <t>46</t>
  </si>
  <si>
    <t>-49542076</t>
  </si>
  <si>
    <t>09a</t>
  </si>
  <si>
    <t>VYTRHÁNÍ BETONOVÝCH OBRUB</t>
  </si>
  <si>
    <t>47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</si>
  <si>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</si>
  <si>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</si>
  <si>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</si>
  <si>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-2033801686</t>
  </si>
  <si>
    <t>https://podminky.urs.cz/item/CS_URS_2024_01/113202111</t>
  </si>
  <si>
    <t>48</t>
  </si>
  <si>
    <t>320482281</t>
  </si>
  <si>
    <t>49</t>
  </si>
  <si>
    <t>639210108</t>
  </si>
  <si>
    <t>155,8*3</t>
  </si>
  <si>
    <t>50</t>
  </si>
  <si>
    <t>222847020</t>
  </si>
  <si>
    <t>10a</t>
  </si>
  <si>
    <t>ODSTRANĚNÍ UL. VPUSTÍ A PŘÍPOJEK</t>
  </si>
  <si>
    <t>51</t>
  </si>
  <si>
    <t>89594118R</t>
  </si>
  <si>
    <t>Demontáž vpusti uliční z betonových dílců</t>
  </si>
  <si>
    <t>-971820139</t>
  </si>
  <si>
    <t>52</t>
  </si>
  <si>
    <t>871365811</t>
  </si>
  <si>
    <t>Bourání stávajícího potrubí z PVC nebo polypropylenu PP v otevřeném výkopu DN přes 150 do 250</t>
  </si>
  <si>
    <t>150920229</t>
  </si>
  <si>
    <t>https://podminky.urs.cz/item/CS_URS_2024_01/871365811</t>
  </si>
  <si>
    <t>53</t>
  </si>
  <si>
    <t>113950339</t>
  </si>
  <si>
    <t>54</t>
  </si>
  <si>
    <t>568354192</t>
  </si>
  <si>
    <t>2,807*3</t>
  </si>
  <si>
    <t>55</t>
  </si>
  <si>
    <t>1613468485</t>
  </si>
  <si>
    <t>56</t>
  </si>
  <si>
    <t>997013813</t>
  </si>
  <si>
    <t>Poplatek za uložení stavebního odpadu na skládce (skládkovné) z plastických hmot zatříděného do Katalogu odpadů pod kódem 17 02 03</t>
  </si>
  <si>
    <t>-2001510866</t>
  </si>
  <si>
    <t>https://podminky.urs.cz/item/CS_URS_2024_01/997013813</t>
  </si>
  <si>
    <t>11a</t>
  </si>
  <si>
    <t>ODSTRANĚNÍ KONSTRUKCE - PLAKÁTY</t>
  </si>
  <si>
    <t>57</t>
  </si>
  <si>
    <t>966001001R</t>
  </si>
  <si>
    <t xml:space="preserve">Odstranění stávající válcové konstrukce pro vylepování plakátů; materiál: kov; rozměry: 0,8x2,3 m </t>
  </si>
  <si>
    <t>152931442</t>
  </si>
  <si>
    <t>Poznámka k položce:_x000d_
včetně odvozu</t>
  </si>
  <si>
    <t>14a</t>
  </si>
  <si>
    <t>ÚPRAVA ZEMNÍ PLÁNĚ</t>
  </si>
  <si>
    <t>58</t>
  </si>
  <si>
    <t>181951114</t>
  </si>
  <si>
    <t>Úprava pláně vyrovnáním výškových rozdílů strojně v hornině třídy těžitelnosti II, skupiny 4 a 5 se zhutněním</t>
  </si>
  <si>
    <t>1525138316</t>
  </si>
  <si>
    <t>https://podminky.urs.cz/item/CS_URS_2024_01/181951114</t>
  </si>
  <si>
    <t>úprava zemní pláně v místě vozovky</t>
  </si>
  <si>
    <t>1397,0</t>
  </si>
  <si>
    <t xml:space="preserve">úprava zemní pláně v místě parkovacích stání </t>
  </si>
  <si>
    <t>1493,0</t>
  </si>
  <si>
    <t>úprava zemní pláně v místě chodníků</t>
  </si>
  <si>
    <t>2831,0</t>
  </si>
  <si>
    <t>15a</t>
  </si>
  <si>
    <t>SANACE PODLOŽÍ (VOZOVKA A PARKOVACÍ STÁNÍ)</t>
  </si>
  <si>
    <t>59</t>
  </si>
  <si>
    <t>113155364</t>
  </si>
  <si>
    <t>Frézování betonového podkladu nebo krytu s naložením na dopravní prostředek plochy přes 1 000 do 10 000 m2 s překážkami v trase pruhu šířky přes 1 m do 2 m, tloušťky vrstvy 100 mm</t>
  </si>
  <si>
    <t>-1948335587</t>
  </si>
  <si>
    <t>https://podminky.urs.cz/item/CS_URS_2024_01/113155364</t>
  </si>
  <si>
    <t>odfrézování/ šetrné vybourání betonových podkladních vrstev - tl. 500 mm</t>
  </si>
  <si>
    <t>2701,0*5</t>
  </si>
  <si>
    <t>60</t>
  </si>
  <si>
    <t>-519612105</t>
  </si>
  <si>
    <t>61</t>
  </si>
  <si>
    <t>841940034</t>
  </si>
  <si>
    <t>3457,28*3</t>
  </si>
  <si>
    <t>62</t>
  </si>
  <si>
    <t>-1517301248</t>
  </si>
  <si>
    <t>63</t>
  </si>
  <si>
    <t>564871111</t>
  </si>
  <si>
    <t>Podklad ze štěrkodrti ŠD s rozprostřením a zhutněním plochy přes 100 m2, po zhutnění tl. 250 mm</t>
  </si>
  <si>
    <t>-55310449</t>
  </si>
  <si>
    <t>https://podminky.urs.cz/item/CS_URS_2024_01/564871111</t>
  </si>
  <si>
    <t>2701,0*2</t>
  </si>
  <si>
    <t>16a</t>
  </si>
  <si>
    <t>SANACE PODLOŽÍ (CHODNÍKY)</t>
  </si>
  <si>
    <t>64</t>
  </si>
  <si>
    <t>-2025347764</t>
  </si>
  <si>
    <t>odfrézování/ šetrné vybourání betonových podkladních vrstev - tl. 300 mm</t>
  </si>
  <si>
    <t>2820,0*3</t>
  </si>
  <si>
    <t>65</t>
  </si>
  <si>
    <t>392808465</t>
  </si>
  <si>
    <t>66</t>
  </si>
  <si>
    <t>-394845611</t>
  </si>
  <si>
    <t>2165,76*3</t>
  </si>
  <si>
    <t>67</t>
  </si>
  <si>
    <t>891040584</t>
  </si>
  <si>
    <t>68</t>
  </si>
  <si>
    <t>564871116</t>
  </si>
  <si>
    <t>Podklad ze štěrkodrti ŠD s rozprostřením a zhutněním plochy přes 100 m2, po zhutnění tl. 300 mm</t>
  </si>
  <si>
    <t>-1030597262</t>
  </si>
  <si>
    <t>https://podminky.urs.cz/item/CS_URS_2024_01/564871116</t>
  </si>
  <si>
    <t>17a</t>
  </si>
  <si>
    <t>ASFALTOVÁ VOZOVKA - PLNÁ KONSTRUKCE</t>
  </si>
  <si>
    <t>69</t>
  </si>
  <si>
    <t>577134221</t>
  </si>
  <si>
    <t>Asfaltový beton vrstva obrusná ACO 11 (ABS) s rozprostřením a se zhutněním z nemodifikovaného asfaltu v pruhu šířky přes 3 m tř. II, po zhutnění tl. 40 mm</t>
  </si>
  <si>
    <t>-277061382</t>
  </si>
  <si>
    <t>https://podminky.urs.cz/item/CS_URS_2024_01/577134221</t>
  </si>
  <si>
    <t>70</t>
  </si>
  <si>
    <t>573231111</t>
  </si>
  <si>
    <t>Postřik spojovací PS bez posypu kamenivem ze silniční emulze, v množství 0,70 kg/m2</t>
  </si>
  <si>
    <t>362025680</t>
  </si>
  <si>
    <t>https://podminky.urs.cz/item/CS_URS_2024_01/573231111</t>
  </si>
  <si>
    <t>71</t>
  </si>
  <si>
    <t>577155122</t>
  </si>
  <si>
    <t>Asfaltový beton vrstva ložní ACL 16 (ABH) s rozprostřením a zhutněním z nemodifikovaného asfaltu v pruhu šířky přes 3 m, po zhutnění tl. 60 mm</t>
  </si>
  <si>
    <t>1652457016</t>
  </si>
  <si>
    <t>https://podminky.urs.cz/item/CS_URS_2024_01/577155122</t>
  </si>
  <si>
    <t>72</t>
  </si>
  <si>
    <t>-1131071859</t>
  </si>
  <si>
    <t>73</t>
  </si>
  <si>
    <t>565135121</t>
  </si>
  <si>
    <t>Asfaltový beton vrstva podkladní ACP 16 (obalované kamenivo střednězrnné - OKS) s rozprostřením a zhutněním v pruhu šířky přes 3 m, po zhutnění tl. 50 mm</t>
  </si>
  <si>
    <t>-1282031602</t>
  </si>
  <si>
    <t>https://podminky.urs.cz/item/CS_URS_2024_01/565135121</t>
  </si>
  <si>
    <t>74</t>
  </si>
  <si>
    <t>573191111</t>
  </si>
  <si>
    <t>Postřik infiltrační kationaktivní emulzí v množství 1,00 kg/m2</t>
  </si>
  <si>
    <t>885668141</t>
  </si>
  <si>
    <t>https://podminky.urs.cz/item/CS_URS_2024_01/573191111</t>
  </si>
  <si>
    <t>75</t>
  </si>
  <si>
    <t>564851111</t>
  </si>
  <si>
    <t>Podklad ze štěrkodrti ŠD s rozprostřením a zhutněním plochy přes 100 m2, po zhutnění tl. 150 mm</t>
  </si>
  <si>
    <t>-433875839</t>
  </si>
  <si>
    <t>https://podminky.urs.cz/item/CS_URS_2024_01/564851111</t>
  </si>
  <si>
    <t>1298,0*2</t>
  </si>
  <si>
    <t>18a</t>
  </si>
  <si>
    <t>ASFALTOVÁ VOZOVKA - NAPOJENÍ NA STÁVAJÍCÍ VOZOVKU PODÉL PRŮBĚŽNÉ OBRUBY</t>
  </si>
  <si>
    <t>76</t>
  </si>
  <si>
    <t>577134211</t>
  </si>
  <si>
    <t>Asfaltový beton vrstva obrusná ACO 11 (ABS) s rozprostřením a se zhutněním z nemodifikovaného asfaltu v pruhu šířky do 3 m tř. II, po zhutnění tl. 40 mm</t>
  </si>
  <si>
    <t>-422905812</t>
  </si>
  <si>
    <t>https://podminky.urs.cz/item/CS_URS_2024_01/577134211</t>
  </si>
  <si>
    <t>77</t>
  </si>
  <si>
    <t>467510437</t>
  </si>
  <si>
    <t>78</t>
  </si>
  <si>
    <t>577155112</t>
  </si>
  <si>
    <t>Asfaltový beton vrstva ložní ACL 16 (ABH) s rozprostřením a zhutněním z nemodifikovaného asfaltu v pruhu šířky do 3 m, po zhutnění tl. 60 mm</t>
  </si>
  <si>
    <t>-1162538223</t>
  </si>
  <si>
    <t>https://podminky.urs.cz/item/CS_URS_2024_01/577155112</t>
  </si>
  <si>
    <t>79</t>
  </si>
  <si>
    <t>882632015</t>
  </si>
  <si>
    <t>19a</t>
  </si>
  <si>
    <t>ASFALTOVÁ VOZOVKA - NAPOJENÍ NA STÁVAJÍCÍ VOZOVKU V MÍSTĚ ZASTÁVKY, VJEZDU A VÝJEZDU Z PARKOVIŠTĚ</t>
  </si>
  <si>
    <t>80</t>
  </si>
  <si>
    <t>577134131</t>
  </si>
  <si>
    <t>Asfaltový beton vrstva obrusná ACO 11 (ABS) s rozprostřením a se zhutněním z modifikovaného asfaltu v pruhu šířky přes do 1,5 do 3 m, po zhutnění tl. 40 mm</t>
  </si>
  <si>
    <t>1451969015</t>
  </si>
  <si>
    <t>https://podminky.urs.cz/item/CS_URS_2024_01/577134131</t>
  </si>
  <si>
    <t>81</t>
  </si>
  <si>
    <t>573211107</t>
  </si>
  <si>
    <t>Postřik spojovací PS bez posypu kamenivem z asfaltu silničního, v množství 0,30 kg/m2</t>
  </si>
  <si>
    <t>-102617978</t>
  </si>
  <si>
    <t>https://podminky.urs.cz/item/CS_URS_2024_01/573211107</t>
  </si>
  <si>
    <t>Poznámka k položce:_x000d_
spojovací postřik modifikovaný PS-CP C60 BP4</t>
  </si>
  <si>
    <t>82</t>
  </si>
  <si>
    <t>577155132</t>
  </si>
  <si>
    <t>Asfaltový beton vrstva ložní ACL 16 (ABH) s rozprostřením a zhutněním z modifikovaného asfaltu v pruhu šířky přes 1,5 do 3 m, po zhutnění tl. 60 mm</t>
  </si>
  <si>
    <t>1684346060</t>
  </si>
  <si>
    <t>https://podminky.urs.cz/item/CS_URS_2024_01/577155132</t>
  </si>
  <si>
    <t>83</t>
  </si>
  <si>
    <t>573211108</t>
  </si>
  <si>
    <t>Postřik spojovací PS bez posypu kamenivem z asfaltu silničního, v množství 0,40 kg/m2</t>
  </si>
  <si>
    <t>-1691807189</t>
  </si>
  <si>
    <t>https://podminky.urs.cz/item/CS_URS_2024_01/573211108</t>
  </si>
  <si>
    <t>20a</t>
  </si>
  <si>
    <t>CHODNÍK Z BETONOVÉ DLAŽBY - PLNÁ KONSTRUKCE</t>
  </si>
  <si>
    <t>84</t>
  </si>
  <si>
    <t>596211255</t>
  </si>
  <si>
    <t>Kladení dlažby z betonových zámkových dlaždic komunikací pro pěší strojně s ložem z kameniva těženého nebo drceného tl. do 40 mm, s vyplněním spár s dvojitým hutněním, vibrováním a se smetením přebytečného materiálu na krajnici tl. 60 mm přes 300 m2</t>
  </si>
  <si>
    <t>-881116336</t>
  </si>
  <si>
    <t>https://podminky.urs.cz/item/CS_URS_2024_01/596211255</t>
  </si>
  <si>
    <t>85</t>
  </si>
  <si>
    <t>M</t>
  </si>
  <si>
    <t>59245018</t>
  </si>
  <si>
    <t>dlažba skladebná betonová 200x100mm tl 60mm přírodní</t>
  </si>
  <si>
    <t>1710335846</t>
  </si>
  <si>
    <t>2747*1,01 'Přepočtené koeficientem množství</t>
  </si>
  <si>
    <t>86</t>
  </si>
  <si>
    <t>-767202117</t>
  </si>
  <si>
    <t>21a</t>
  </si>
  <si>
    <t>VAROVNÉ A SIGNÁLNÍ PÁSY NA CHODNÍKU</t>
  </si>
  <si>
    <t>87</t>
  </si>
  <si>
    <t>596211253</t>
  </si>
  <si>
    <t>Kladení dlažby z betonových zámkových dlaždic komunikací pro pěší strojně s ložem z kameniva těženého nebo drceného tl. do 40 mm, s vyplněním spár s dvojitým hutněním, vibrováním a se smetením přebytečného materiálu na krajnici tl. 60 mm do 300 m2</t>
  </si>
  <si>
    <t>-1250287537</t>
  </si>
  <si>
    <t>https://podminky.urs.cz/item/CS_URS_2024_01/596211253</t>
  </si>
  <si>
    <t>88</t>
  </si>
  <si>
    <t>59245006</t>
  </si>
  <si>
    <t>dlažba pro nevidomé betonová 200x100mm tl 60mm barevná</t>
  </si>
  <si>
    <t>1514013971</t>
  </si>
  <si>
    <t>32*1,03 'Přepočtené koeficientem množství</t>
  </si>
  <si>
    <t>89</t>
  </si>
  <si>
    <t>564851011</t>
  </si>
  <si>
    <t>Podklad ze štěrkodrti ŠD s rozprostřením a zhutněním plochy jednotlivě do 100 m2, po zhutnění tl. 150 mm</t>
  </si>
  <si>
    <t>1752926021</t>
  </si>
  <si>
    <t>https://podminky.urs.cz/item/CS_URS_2024_01/564851011</t>
  </si>
  <si>
    <t>22a</t>
  </si>
  <si>
    <t>UMĚLÁ VODÍCÍ LINIE</t>
  </si>
  <si>
    <t>90</t>
  </si>
  <si>
    <t>-601647992</t>
  </si>
  <si>
    <t>91</t>
  </si>
  <si>
    <t>CSB.0056079.URS</t>
  </si>
  <si>
    <t>QUADRO 6 šedá vodící drážka neskladba</t>
  </si>
  <si>
    <t>2126331392</t>
  </si>
  <si>
    <t>26*1,03 'Přepočtené koeficientem množství</t>
  </si>
  <si>
    <t>92</t>
  </si>
  <si>
    <t>-2119597841</t>
  </si>
  <si>
    <t>23a</t>
  </si>
  <si>
    <t>KONTRASTNÍ PÁS HRANY NÁSTUPIŠTĚ</t>
  </si>
  <si>
    <t>93</t>
  </si>
  <si>
    <t>168612611</t>
  </si>
  <si>
    <t>94</t>
  </si>
  <si>
    <t>59245008</t>
  </si>
  <si>
    <t>dlažba skladebná betonová 200x100mm tl 60mm barevná</t>
  </si>
  <si>
    <t>-886996404</t>
  </si>
  <si>
    <t>15*1,03 'Přepočtené koeficientem množství</t>
  </si>
  <si>
    <t>95</t>
  </si>
  <si>
    <t>1858681283</t>
  </si>
  <si>
    <t>24a</t>
  </si>
  <si>
    <t>PARKOVACÍ STÁNÍ</t>
  </si>
  <si>
    <t>96</t>
  </si>
  <si>
    <t>596412213</t>
  </si>
  <si>
    <t>Kladení dlažby z betonových vegetačních dlaždic pozemních komunikací s ložem z kameniva těženého nebo drceného tl. do 50 mm, s vyplněním spár a vegetačních otvorů, s hutněním vibrováním tl. 80 mm, pro plochy přes 300 m2</t>
  </si>
  <si>
    <t>1765768830</t>
  </si>
  <si>
    <t>https://podminky.urs.cz/item/CS_URS_2024_01/596412213</t>
  </si>
  <si>
    <t>97</t>
  </si>
  <si>
    <t>CSB.0059736.URS</t>
  </si>
  <si>
    <t>QUADRO VEGETAČNÍ 8 šedá standard neskladba</t>
  </si>
  <si>
    <t>-1281734291</t>
  </si>
  <si>
    <t>1293*1,01 'Přepočtené koeficientem množství</t>
  </si>
  <si>
    <t>98</t>
  </si>
  <si>
    <t>10321100R</t>
  </si>
  <si>
    <t>vodopropustná zemina s příměsí VAPEXU (v poměru 1 díl vapexu za 6 dílů zeminy)</t>
  </si>
  <si>
    <t>CS ÚRS 2023 02</t>
  </si>
  <si>
    <t>-1422665888</t>
  </si>
  <si>
    <t>1293,0*0,014</t>
  </si>
  <si>
    <t>99</t>
  </si>
  <si>
    <t>596211263</t>
  </si>
  <si>
    <t>Kladení dlažby z betonových zámkových dlaždic komunikací pro pěší strojně s ložem z kameniva těženého nebo drceného tl. do 40 mm, s vyplněním spár s dvojitým hutněním, vibrováním a se smetením přebytečného materiálu na krajnici tl. 80 mm do 300 m2</t>
  </si>
  <si>
    <t>858850594</t>
  </si>
  <si>
    <t>https://podminky.urs.cz/item/CS_URS_2024_01/596211263</t>
  </si>
  <si>
    <t>Poznámka k položce:_x000d_
pro vyznačení jednotlivých stání</t>
  </si>
  <si>
    <t>100</t>
  </si>
  <si>
    <t>59245005</t>
  </si>
  <si>
    <t>dlažba skladebná betonová 200x100mm tl 80mm barevná</t>
  </si>
  <si>
    <t>2044929675</t>
  </si>
  <si>
    <t>27*1,03 'Přepočtené koeficientem množství</t>
  </si>
  <si>
    <t>101</t>
  </si>
  <si>
    <t>-1159169715</t>
  </si>
  <si>
    <t>102</t>
  </si>
  <si>
    <t>564851114</t>
  </si>
  <si>
    <t>Podklad ze štěrkodrti ŠD s rozprostřením a zhutněním plochy přes 100 m2, po zhutnění tl. 180 mm</t>
  </si>
  <si>
    <t>155435828</t>
  </si>
  <si>
    <t>https://podminky.urs.cz/item/CS_URS_2024_01/564851114</t>
  </si>
  <si>
    <t>103</t>
  </si>
  <si>
    <t>919726123R</t>
  </si>
  <si>
    <t>Geotextilie netkaná pro ochranu, separaci nebo filtraci měrná hmotnost přes 300 do 500 g/m2</t>
  </si>
  <si>
    <t>2016641935</t>
  </si>
  <si>
    <t>Poznámka k položce:_x000d_
sorpční geosyntetikum REO Fb 400g/m2</t>
  </si>
  <si>
    <t>25a</t>
  </si>
  <si>
    <t>VYHRAZENÁ PARKOVACÍ STÁNÍ PRO INVALIDY</t>
  </si>
  <si>
    <t>104</t>
  </si>
  <si>
    <t>-898283658</t>
  </si>
  <si>
    <t>71,5+11,5</t>
  </si>
  <si>
    <t>105</t>
  </si>
  <si>
    <t>59245020</t>
  </si>
  <si>
    <t>dlažba skladebná betonová 200x100mm tl 80mm přírodní</t>
  </si>
  <si>
    <t>-1920277833</t>
  </si>
  <si>
    <t>71,5*1,03 'Přepočtené koeficientem množství</t>
  </si>
  <si>
    <t>106</t>
  </si>
  <si>
    <t>70680470</t>
  </si>
  <si>
    <t>11,5*1,03 'Přepočtené koeficientem množství</t>
  </si>
  <si>
    <t>107</t>
  </si>
  <si>
    <t>-1520283580</t>
  </si>
  <si>
    <t>108</t>
  </si>
  <si>
    <t>-1373200484</t>
  </si>
  <si>
    <t>109</t>
  </si>
  <si>
    <t>564851014</t>
  </si>
  <si>
    <t>Podklad ze štěrkodrti ŠD s rozprostřením a zhutněním plochy jednotlivě do 100 m2, po zhutnění tl. 180 mm</t>
  </si>
  <si>
    <t>380978622</t>
  </si>
  <si>
    <t>https://podminky.urs.cz/item/CS_URS_2024_01/564851014</t>
  </si>
  <si>
    <t>27a</t>
  </si>
  <si>
    <t>OŠETŘENÍ SPÁRY V NAPOJENÍ VRSTEV V ASFALTOVÉM KRYTU</t>
  </si>
  <si>
    <t>110</t>
  </si>
  <si>
    <t>919735113</t>
  </si>
  <si>
    <t>Řezání stávajícího živičného krytu nebo podkladu hloubky přes 100 do 150 mm</t>
  </si>
  <si>
    <t>2121802447</t>
  </si>
  <si>
    <t>https://podminky.urs.cz/item/CS_URS_2024_01/919735113</t>
  </si>
  <si>
    <t>111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</si>
  <si>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</si>
  <si>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</si>
  <si>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-1067137030</t>
  </si>
  <si>
    <t>https://podminky.urs.cz/item/CS_URS_2024_01/919732221</t>
  </si>
  <si>
    <t>28a</t>
  </si>
  <si>
    <t>OŠETŘENÍ SPÁR PODÉL OBRUB</t>
  </si>
  <si>
    <t>112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</si>
  <si>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</si>
  <si>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</si>
  <si>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-677161223</t>
  </si>
  <si>
    <t>https://podminky.urs.cz/item/CS_URS_2024_01/919732211</t>
  </si>
  <si>
    <t>Poznámka k položce:_x000d_
V cenách jsou započteny i náklady na vyčištění spár, na impregnaci a zalití spár včetně dodání hmot.</t>
  </si>
  <si>
    <t>29a</t>
  </si>
  <si>
    <t>NOVÉ OBRUBY</t>
  </si>
  <si>
    <t>113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</si>
  <si>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</si>
  <si>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</si>
  <si>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-1577392264</t>
  </si>
  <si>
    <t>https://podminky.urs.cz/item/CS_URS_2024_01/916131213</t>
  </si>
  <si>
    <t>512,0+3,0+66,0+26,0+34,0+5,0+5,0</t>
  </si>
  <si>
    <t>114</t>
  </si>
  <si>
    <t>59217031</t>
  </si>
  <si>
    <t>obrubník silniční betonový 1000x150x250mm</t>
  </si>
  <si>
    <t>-1832667823</t>
  </si>
  <si>
    <t>512*1,02 'Přepočtené koeficientem množství</t>
  </si>
  <si>
    <t>115</t>
  </si>
  <si>
    <t>PFB.2110902OZ</t>
  </si>
  <si>
    <t xml:space="preserve">Obrubník obloukový  MONO II R 1 vnější 25 cm nat</t>
  </si>
  <si>
    <t>123951151</t>
  </si>
  <si>
    <t>116</t>
  </si>
  <si>
    <t>PFB.2110903OZ</t>
  </si>
  <si>
    <t>Obrubník obloukový MONO II R 2 vnější 25 cm nat</t>
  </si>
  <si>
    <t>2092562749</t>
  </si>
  <si>
    <t>117</t>
  </si>
  <si>
    <t>PFB.2110907OZ</t>
  </si>
  <si>
    <t>Obrubník rohový MONO II roh vnitřní 25 cm nat</t>
  </si>
  <si>
    <t>-1004335674</t>
  </si>
  <si>
    <t>118</t>
  </si>
  <si>
    <t>59217032</t>
  </si>
  <si>
    <t>obrubník silniční betonový 1000x150x150mm</t>
  </si>
  <si>
    <t>603136531</t>
  </si>
  <si>
    <t>34*1,02 'Přepočtené koeficientem množství</t>
  </si>
  <si>
    <t>119</t>
  </si>
  <si>
    <t>59217030</t>
  </si>
  <si>
    <t>obrubník silniční betonový přechodový 1000x150x150-250mm</t>
  </si>
  <si>
    <t>1501009884</t>
  </si>
  <si>
    <t>5,0+5,0</t>
  </si>
  <si>
    <t>10*1,02 'Přepočtené koeficientem množství</t>
  </si>
  <si>
    <t>120</t>
  </si>
  <si>
    <t>916241113</t>
  </si>
  <si>
    <t>Osazení obrubníku kamenného se zřízením lože, s vyplněním a zatřením spár cementovou maltou ležatého s boční opěrou z betonu prostého, do lože z betonu prostého</t>
  </si>
  <si>
    <t>147585063</t>
  </si>
  <si>
    <t>https://podminky.urs.cz/item/CS_URS_2024_01/916241113</t>
  </si>
  <si>
    <t>293,0+0,8+8,0+2,0</t>
  </si>
  <si>
    <t>121</t>
  </si>
  <si>
    <t>58380003</t>
  </si>
  <si>
    <t>obrubník kamenný žulový přímý 1000x300x200mm</t>
  </si>
  <si>
    <t>623143848</t>
  </si>
  <si>
    <t>293*1,02 'Přepočtené koeficientem množství</t>
  </si>
  <si>
    <t>122</t>
  </si>
  <si>
    <t>58380412</t>
  </si>
  <si>
    <t>obrubník kamenný žulový obloukový R 0,5-1m 300x200mm</t>
  </si>
  <si>
    <t>1044805906</t>
  </si>
  <si>
    <t>0,8*1,02 'Přepočtené koeficientem množství</t>
  </si>
  <si>
    <t>123</t>
  </si>
  <si>
    <t>58380432</t>
  </si>
  <si>
    <t>obrubník kamenný žulový obloukový R 3-5m 300x200mm</t>
  </si>
  <si>
    <t>-479944819</t>
  </si>
  <si>
    <t>8*1,02 'Přepočtené koeficientem množství</t>
  </si>
  <si>
    <t>124</t>
  </si>
  <si>
    <t>58380452R</t>
  </si>
  <si>
    <t>obrubník kamenný žulový OP2 náběhový pravý</t>
  </si>
  <si>
    <t>-1100192977</t>
  </si>
  <si>
    <t>2*1,02 'Přepočtené koeficientem množství</t>
  </si>
  <si>
    <t>125</t>
  </si>
  <si>
    <t>58380453R</t>
  </si>
  <si>
    <t>přechodová obruba mezi kamenou obrubou a bezbariérovým obrubníkem</t>
  </si>
  <si>
    <t>-652416126</t>
  </si>
  <si>
    <t>126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</si>
  <si>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</si>
  <si>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</si>
  <si>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1034106444</t>
  </si>
  <si>
    <t>https://podminky.urs.cz/item/CS_URS_2024_01/916231213</t>
  </si>
  <si>
    <t>127</t>
  </si>
  <si>
    <t>59217016</t>
  </si>
  <si>
    <t>obrubník betonový chodníkový 1000x80x250mm</t>
  </si>
  <si>
    <t>-461606630</t>
  </si>
  <si>
    <t>749*1,02 'Přepočtené koeficientem množství</t>
  </si>
  <si>
    <t>128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</si>
  <si>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</si>
  <si>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</si>
  <si>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-1608475331</t>
  </si>
  <si>
    <t>https://podminky.urs.cz/item/CS_URS_2024_01/916231113</t>
  </si>
  <si>
    <t>34,0+1,0+1,0+1,0+1,0</t>
  </si>
  <si>
    <t>129</t>
  </si>
  <si>
    <t>CSB.0080074.URS</t>
  </si>
  <si>
    <t>Obrubník HK přímý (330/1006/400)</t>
  </si>
  <si>
    <t>1599940293</t>
  </si>
  <si>
    <t>130</t>
  </si>
  <si>
    <t>CSB.0080066.URS</t>
  </si>
  <si>
    <t>Obrubník HK náběhový levý (310-330/1006/400)</t>
  </si>
  <si>
    <t>-1943002993</t>
  </si>
  <si>
    <t>1*1,02 'Přepočtené koeficientem množství</t>
  </si>
  <si>
    <t>131</t>
  </si>
  <si>
    <t>CSB.0080067.URS</t>
  </si>
  <si>
    <t>Obrubník HK náběhový pravý (330-310/1006/400)</t>
  </si>
  <si>
    <t>820159571</t>
  </si>
  <si>
    <t>132</t>
  </si>
  <si>
    <t>CSB.0080071.URS</t>
  </si>
  <si>
    <t>Obrubník HK přechodový levý (H25-310/1006/150-400)</t>
  </si>
  <si>
    <t>136517163</t>
  </si>
  <si>
    <t>133</t>
  </si>
  <si>
    <t>CSB.0080073.URS</t>
  </si>
  <si>
    <t>Obrubník HK přechodový pravý (310-H25/1006/400-150)</t>
  </si>
  <si>
    <t>920720784</t>
  </si>
  <si>
    <t>30a</t>
  </si>
  <si>
    <t>ŠTĚRBINOVÝ ŽLAB</t>
  </si>
  <si>
    <t>134</t>
  </si>
  <si>
    <t>935114121</t>
  </si>
  <si>
    <t>Štěrbinový odvodňovací betonový žlab se základem z betonu prostého a s obetonováním rozměru 450x500 mm bez obrubníku bez vnitřního spádu</t>
  </si>
  <si>
    <t>-1997889350</t>
  </si>
  <si>
    <t>https://podminky.urs.cz/item/CS_URS_2024_01/935114121</t>
  </si>
  <si>
    <t xml:space="preserve">Poznámka k položce:_x000d_
štěrbinová trouba s průběžnou štěrbinou I-0 (400/450x4000x500)	68 m_x000d_
čistící kus základní I-0-CO (400/450x1000x500)			  4 m_x000d_
štěrbinový žlab s průběžnou štrěrbinou - vyměnitelný kus I-0-V (400/450x2100x500) - nejkratší možná sestava       6,3	m_x000d_
vpusťový komplet základní I-0-V0 (400/450x1000x500)					2 m_x000d_
záslepka pero I-0-ZU (400/450x120x500)						2 ks		_x000d_
záslepka drážka I-0-ZZ (400/450x120x500)						2 ks		_x000d_
kladení do lože z betonu C20/25							81 bm_x000d_
přípojka štěrbinového žlabu na stávající kanalizaci						4 m_x000d_
napojení přípojky na stávající kanalizaci							 2 kpl_x000d_
</t>
  </si>
  <si>
    <t>81,0</t>
  </si>
  <si>
    <t>33a</t>
  </si>
  <si>
    <t>VÝŠKOVÁ REKTIFIKACE STÁVAJÍCÍCH POKLOPŮ A RÁMŮ</t>
  </si>
  <si>
    <t>135</t>
  </si>
  <si>
    <t>899132111</t>
  </si>
  <si>
    <t>Výměna (výšková úprava) poklopu kanalizačního s rámem samonivelačním s ošetřením podkladních vrstev hloubky do 25 cm</t>
  </si>
  <si>
    <t>-1806501692</t>
  </si>
  <si>
    <t>https://podminky.urs.cz/item/CS_URS_2024_01/899132111</t>
  </si>
  <si>
    <t>34a</t>
  </si>
  <si>
    <t>SDZ</t>
  </si>
  <si>
    <t>136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</si>
  <si>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</si>
  <si>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</si>
  <si>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1100861762</t>
  </si>
  <si>
    <t>https://podminky.urs.cz/item/CS_URS_2024_01/966006132</t>
  </si>
  <si>
    <t>odstranění</t>
  </si>
  <si>
    <t>přesun</t>
  </si>
  <si>
    <t>137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</si>
  <si>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</si>
  <si>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</si>
  <si>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831280603</t>
  </si>
  <si>
    <t>https://podminky.urs.cz/item/CS_URS_2024_01/966006211</t>
  </si>
  <si>
    <t>138</t>
  </si>
  <si>
    <t>914111111</t>
  </si>
  <si>
    <t>Montáž svislé dopravní značky základní velikosti do 1 m2 objímkami na sloupky nebo konzoly</t>
  </si>
  <si>
    <t>409507483</t>
  </si>
  <si>
    <t>https://podminky.urs.cz/item/CS_URS_2024_01/914111111</t>
  </si>
  <si>
    <t>139</t>
  </si>
  <si>
    <t>40445620</t>
  </si>
  <si>
    <t>zákazové, příkazové dopravní značky B1-B34, C1-15 700mm</t>
  </si>
  <si>
    <t>-657300782</t>
  </si>
  <si>
    <t>B24b</t>
  </si>
  <si>
    <t>B2</t>
  </si>
  <si>
    <t>C2a</t>
  </si>
  <si>
    <t>C2b</t>
  </si>
  <si>
    <t>140</t>
  </si>
  <si>
    <t>40445622</t>
  </si>
  <si>
    <t>informativní značky provozní IP1-IP3, IP4b-IP7, IP10a, b 750x750mm</t>
  </si>
  <si>
    <t>515253443</t>
  </si>
  <si>
    <t>IP4b</t>
  </si>
  <si>
    <t>141</t>
  </si>
  <si>
    <t>40445644</t>
  </si>
  <si>
    <t>informativní značky jiné IJ4a 500x500mm</t>
  </si>
  <si>
    <t>602185690</t>
  </si>
  <si>
    <t>142</t>
  </si>
  <si>
    <t>40445625</t>
  </si>
  <si>
    <t>informativní značky provozní IP8, IP9, IP11-IP13 500x700mm</t>
  </si>
  <si>
    <t>-329884327</t>
  </si>
  <si>
    <t>IP12</t>
  </si>
  <si>
    <t>143</t>
  </si>
  <si>
    <t>40445608</t>
  </si>
  <si>
    <t>značky upravující přednost P1, P4 700mm</t>
  </si>
  <si>
    <t>911153925</t>
  </si>
  <si>
    <t>P4</t>
  </si>
  <si>
    <t>144</t>
  </si>
  <si>
    <t>40445600</t>
  </si>
  <si>
    <t>výstražné dopravní značky A1-A30, A33 700mm</t>
  </si>
  <si>
    <t>699313587</t>
  </si>
  <si>
    <t>A9</t>
  </si>
  <si>
    <t>145</t>
  </si>
  <si>
    <t>40445647</t>
  </si>
  <si>
    <t>dodatkové tabulky E1, E2a,b , E6, E9, E10 E12c, E17 500x500mm</t>
  </si>
  <si>
    <t>-640766648</t>
  </si>
  <si>
    <t>E1</t>
  </si>
  <si>
    <t>146</t>
  </si>
  <si>
    <t>40445649</t>
  </si>
  <si>
    <t>dodatkové tabulky E3-E5, E8, E14-E16 500x150mm</t>
  </si>
  <si>
    <t>-759611326</t>
  </si>
  <si>
    <t>E8</t>
  </si>
  <si>
    <t>147</t>
  </si>
  <si>
    <t>914511111</t>
  </si>
  <si>
    <t>Montáž sloupku dopravních značek délky do 3,5 m do betonového základu</t>
  </si>
  <si>
    <t>-2027579476</t>
  </si>
  <si>
    <t>https://podminky.urs.cz/item/CS_URS_2024_01/914511111</t>
  </si>
  <si>
    <t>nové</t>
  </si>
  <si>
    <t>148</t>
  </si>
  <si>
    <t>40445225</t>
  </si>
  <si>
    <t>sloupek pro dopravní značku Zn D 60mm v 3,5m</t>
  </si>
  <si>
    <t>-1716924222</t>
  </si>
  <si>
    <t>149</t>
  </si>
  <si>
    <t>210050302R</t>
  </si>
  <si>
    <t xml:space="preserve">Přesun stávající SDZ včetně sloupku na novou pozici </t>
  </si>
  <si>
    <t>1903375362</t>
  </si>
  <si>
    <t>Poznámka k položce:_x000d_
IS9b - Návěst před okružní křižovatkou na dvou příhradových sloupcích</t>
  </si>
  <si>
    <t>35a</t>
  </si>
  <si>
    <t>VDZ</t>
  </si>
  <si>
    <t>150</t>
  </si>
  <si>
    <t>966007223</t>
  </si>
  <si>
    <t>Odstranění vodorovného dopravního značení vodním paprskem pod tlakem 2 500 barů (např. Peel Jet) z betonového nebo živičného povrchu značeného plastem plošného</t>
  </si>
  <si>
    <t>-1981738830</t>
  </si>
  <si>
    <t>https://podminky.urs.cz/item/CS_URS_2024_01/966007223</t>
  </si>
  <si>
    <t>odstranění VDZ V11a</t>
  </si>
  <si>
    <t>13,5</t>
  </si>
  <si>
    <t>151</t>
  </si>
  <si>
    <t>915231112</t>
  </si>
  <si>
    <t>Vodorovné dopravní značení stříkaným plastem přechody pro chodce, šipky, symboly nápisy bílé retroreflexní</t>
  </si>
  <si>
    <t>595602139</t>
  </si>
  <si>
    <t>https://podminky.urs.cz/item/CS_URS_2024_01/915231112</t>
  </si>
  <si>
    <t>V11a</t>
  </si>
  <si>
    <t>14,0</t>
  </si>
  <si>
    <t>152</t>
  </si>
  <si>
    <t>915211116</t>
  </si>
  <si>
    <t>Vodorovné dopravní značení stříkaným plastem dělící čára šířky 125 mm souvislá žlutá retroreflexní</t>
  </si>
  <si>
    <t>437903997</t>
  </si>
  <si>
    <t>https://podminky.urs.cz/item/CS_URS_2024_01/915211116</t>
  </si>
  <si>
    <t>V12c</t>
  </si>
  <si>
    <t>29,0</t>
  </si>
  <si>
    <t>153</t>
  </si>
  <si>
    <t>915221112</t>
  </si>
  <si>
    <t>Vodorovné dopravní značení stříkaným plastem vodící čára bílá šířky 250 mm souvislá retroreflexní</t>
  </si>
  <si>
    <t>1045481783</t>
  </si>
  <si>
    <t>https://podminky.urs.cz/item/CS_URS_2024_01/915221112</t>
  </si>
  <si>
    <t>V4</t>
  </si>
  <si>
    <t>44,0</t>
  </si>
  <si>
    <t>154</t>
  </si>
  <si>
    <t>-1193591702</t>
  </si>
  <si>
    <t>V13a</t>
  </si>
  <si>
    <t>8,0</t>
  </si>
  <si>
    <t>V7</t>
  </si>
  <si>
    <t>11,0</t>
  </si>
  <si>
    <t>V9</t>
  </si>
  <si>
    <t>0,9</t>
  </si>
  <si>
    <t>V10f</t>
  </si>
  <si>
    <t>1,6</t>
  </si>
  <si>
    <t>155</t>
  </si>
  <si>
    <t>915311111</t>
  </si>
  <si>
    <t>Vodorovné značení předformovaným termoplastem dopravní značky barevné velikosti do 1 m2</t>
  </si>
  <si>
    <t>837532484</t>
  </si>
  <si>
    <t>https://podminky.urs.cz/item/CS_URS_2024_01/915311111</t>
  </si>
  <si>
    <t>symbol invalidní vozík v modrém poli</t>
  </si>
  <si>
    <t>156</t>
  </si>
  <si>
    <t>915611111</t>
  </si>
  <si>
    <t>Předznačení pro vodorovné značení stříkané barvou nebo prováděné z nátěrových hmot liniové dělicí čáry, vodicí proužky</t>
  </si>
  <si>
    <t>-2054993569</t>
  </si>
  <si>
    <t>https://podminky.urs.cz/item/CS_URS_2024_01/915611111</t>
  </si>
  <si>
    <t>157</t>
  </si>
  <si>
    <t>915621111</t>
  </si>
  <si>
    <t>Předznačení pro vodorovné značení stříkané barvou nebo prováděné z nátěrových hmot plošné šipky, symboly, nápisy</t>
  </si>
  <si>
    <t>1985486681</t>
  </si>
  <si>
    <t>https://podminky.urs.cz/item/CS_URS_2024_01/915621111</t>
  </si>
  <si>
    <t>998</t>
  </si>
  <si>
    <t>Přesun hmot</t>
  </si>
  <si>
    <t>158</t>
  </si>
  <si>
    <t>998223011</t>
  </si>
  <si>
    <t>Přesun hmot pro pozemní komunikace s krytem dlážděným dopravní vzdálenost do 200 m jakékoliv délky objektu</t>
  </si>
  <si>
    <t>-2079096825</t>
  </si>
  <si>
    <t>https://podminky.urs.cz/item/CS_URS_2024_01/998223011</t>
  </si>
  <si>
    <t>VRN</t>
  </si>
  <si>
    <t>Vedlejší rozpočtové náklady</t>
  </si>
  <si>
    <t>VRN1</t>
  </si>
  <si>
    <t>Průzkumné, geodetické a projektové práce</t>
  </si>
  <si>
    <t>159</t>
  </si>
  <si>
    <t>010001000</t>
  </si>
  <si>
    <t>Vytyčení stavby a podzemních zařízení</t>
  </si>
  <si>
    <t>kpl</t>
  </si>
  <si>
    <t>1024</t>
  </si>
  <si>
    <t>444654985</t>
  </si>
  <si>
    <t>160</t>
  </si>
  <si>
    <t>010001001</t>
  </si>
  <si>
    <t>Kartografické práce, geometrický plán</t>
  </si>
  <si>
    <t>393745431</t>
  </si>
  <si>
    <t>161</t>
  </si>
  <si>
    <t>013254000</t>
  </si>
  <si>
    <t>Dokumentace skutečného provedení stavby</t>
  </si>
  <si>
    <t>-1995543950</t>
  </si>
  <si>
    <t>VRN3</t>
  </si>
  <si>
    <t>Zařízení staveniště</t>
  </si>
  <si>
    <t>162</t>
  </si>
  <si>
    <t>030001000</t>
  </si>
  <si>
    <t>1886575454</t>
  </si>
  <si>
    <t>163</t>
  </si>
  <si>
    <t>034303000</t>
  </si>
  <si>
    <t>Dopravně inženýrská opatření</t>
  </si>
  <si>
    <t>39898294</t>
  </si>
  <si>
    <t>VRN4</t>
  </si>
  <si>
    <t>Inženýrská činnost</t>
  </si>
  <si>
    <t>164</t>
  </si>
  <si>
    <t>043134000</t>
  </si>
  <si>
    <t>Zkoušky zatěžovací</t>
  </si>
  <si>
    <t>ks</t>
  </si>
  <si>
    <t>68886498</t>
  </si>
  <si>
    <t>165</t>
  </si>
  <si>
    <t>045002000</t>
  </si>
  <si>
    <t>Kompletační a koordinační činnost</t>
  </si>
  <si>
    <t>1643601896</t>
  </si>
  <si>
    <t>SO 02 - Veřejné osvětlení</t>
  </si>
  <si>
    <t>00266621</t>
  </si>
  <si>
    <t>CZ00266621</t>
  </si>
  <si>
    <t>61341061</t>
  </si>
  <si>
    <t>Hubený Richard</t>
  </si>
  <si>
    <t>21-M - Elektromontáže</t>
  </si>
  <si>
    <t>46-M - Zemní práce při extr.mont.pracích</t>
  </si>
  <si>
    <t>21-M</t>
  </si>
  <si>
    <t>Elektromontáže</t>
  </si>
  <si>
    <t>218202016</t>
  </si>
  <si>
    <t>Demontáž svítidla výbojkového průmyslového nebo venkovního ze sloupku parkového</t>
  </si>
  <si>
    <t>1110129139</t>
  </si>
  <si>
    <t>https://podminky.urs.cz/item/CS_URS_2024_01/218202016</t>
  </si>
  <si>
    <t>218204103</t>
  </si>
  <si>
    <t>Demontáž výložníků osvětlení jednoramenných sloupových hmotnosti do 35 kg</t>
  </si>
  <si>
    <t>1866541448</t>
  </si>
  <si>
    <t>https://podminky.urs.cz/item/CS_URS_2024_01/218204103</t>
  </si>
  <si>
    <t>218204201</t>
  </si>
  <si>
    <t>Demontáž elektrovýzbroje stožárů osvětlení 1 okruh</t>
  </si>
  <si>
    <t>448443054</t>
  </si>
  <si>
    <t>https://podminky.urs.cz/item/CS_URS_2024_01/218204201</t>
  </si>
  <si>
    <t>218220300</t>
  </si>
  <si>
    <t>Demontáž svorek hromosvodných s 1 šroubem</t>
  </si>
  <si>
    <t>-334897107</t>
  </si>
  <si>
    <t>https://podminky.urs.cz/item/CS_URS_2024_01/218220300</t>
  </si>
  <si>
    <t>218100003</t>
  </si>
  <si>
    <t>Odpojení vodičů z rozváděče nebo přístroje průřezu žíly do 16 mm2</t>
  </si>
  <si>
    <t>2048365304</t>
  </si>
  <si>
    <t>https://podminky.urs.cz/item/CS_URS_2024_01/218100003</t>
  </si>
  <si>
    <t>218100001</t>
  </si>
  <si>
    <t>Odpojení vodičů z rozváděče nebo přístroje průřezu žíly do 2,5 mm2</t>
  </si>
  <si>
    <t>-703200948</t>
  </si>
  <si>
    <t>https://podminky.urs.cz/item/CS_URS_2024_01/218100001</t>
  </si>
  <si>
    <t>218204011</t>
  </si>
  <si>
    <t>Demontáž stožárů osvětlení ocelových samostatně stojících délky do 12 m</t>
  </si>
  <si>
    <t>1696660495</t>
  </si>
  <si>
    <t>https://podminky.urs.cz/item/CS_URS_2024_01/218204011</t>
  </si>
  <si>
    <t>945421110</t>
  </si>
  <si>
    <t>Hydraulická zvedací plošina na automobilovém podvozku výška zdvihu do 18 m včetně obsluhy</t>
  </si>
  <si>
    <t>hod</t>
  </si>
  <si>
    <t>-534006676</t>
  </si>
  <si>
    <t>https://podminky.urs.cz/item/CS_URS_2024_01/945421110</t>
  </si>
  <si>
    <t>210204011</t>
  </si>
  <si>
    <t>Montáž stožárů osvětlení ocelových samostatně stojících délky do 12 m</t>
  </si>
  <si>
    <t>1287322946</t>
  </si>
  <si>
    <t>https://podminky.urs.cz/item/CS_URS_2024_01/210204011</t>
  </si>
  <si>
    <t>31674114</t>
  </si>
  <si>
    <t>stožár osvětlovací uliční Pz 159/108/89 v 7,2m</t>
  </si>
  <si>
    <t>-1500580715</t>
  </si>
  <si>
    <t>31674126</t>
  </si>
  <si>
    <t>manžeta plastová ochranná na stožár d=159mm</t>
  </si>
  <si>
    <t>1455049450</t>
  </si>
  <si>
    <t>741122134</t>
  </si>
  <si>
    <t>Montáž kabel Cu plný kulatý žíla 4x16 až 25 mm2 zatažený v trubkách (např. CYKY)</t>
  </si>
  <si>
    <t>-2135510957</t>
  </si>
  <si>
    <t>https://podminky.urs.cz/item/CS_URS_2024_01/741122134</t>
  </si>
  <si>
    <t>34111080</t>
  </si>
  <si>
    <t>kabel instalační jádro Cu plné izolace PVC plášť PVC 450/750V (CYKY) 4x16mm2</t>
  </si>
  <si>
    <t>-1673684062</t>
  </si>
  <si>
    <t>210100252</t>
  </si>
  <si>
    <t>Ukončení kabelů smršťovací záklopkou nebo páskou se zapojením bez letování žíly do 4x25 mm2</t>
  </si>
  <si>
    <t>1249078592</t>
  </si>
  <si>
    <t>https://podminky.urs.cz/item/CS_URS_2024_01/210100252</t>
  </si>
  <si>
    <t>KSCZ4X 6-25</t>
  </si>
  <si>
    <t>Koncovka KSCZ4X 6-25</t>
  </si>
  <si>
    <t>-296640122</t>
  </si>
  <si>
    <t>741410041</t>
  </si>
  <si>
    <t>Montáž vodič uzemňovací drát nebo lano D do 10 mm v městské zástavbě</t>
  </si>
  <si>
    <t>1350436139</t>
  </si>
  <si>
    <t>https://podminky.urs.cz/item/CS_URS_2024_01/741410041</t>
  </si>
  <si>
    <t>35441073</t>
  </si>
  <si>
    <t>drát D 10mm FeZn</t>
  </si>
  <si>
    <t>kg</t>
  </si>
  <si>
    <t>-1146681251</t>
  </si>
  <si>
    <t>210220301</t>
  </si>
  <si>
    <t>Montáž svorek hromosvodných se 2 šrouby</t>
  </si>
  <si>
    <t>2060033399</t>
  </si>
  <si>
    <t>https://podminky.urs.cz/item/CS_URS_2024_01/210220301</t>
  </si>
  <si>
    <t>35441996</t>
  </si>
  <si>
    <t>svorka odbočovací a spojovací pro spojování kruhových a páskových vodičů, FeZn</t>
  </si>
  <si>
    <t>-1701002645</t>
  </si>
  <si>
    <t>35441895</t>
  </si>
  <si>
    <t>svorka připojovací k připojení kovových částí</t>
  </si>
  <si>
    <t>-276456575</t>
  </si>
  <si>
    <t>210220020</t>
  </si>
  <si>
    <t>Montáž uzemňovacího vedení vodičů FeZn pomocí svorek v zemi páskou do 120 mm2 ve městské zástavbě</t>
  </si>
  <si>
    <t>144537637</t>
  </si>
  <si>
    <t>https://podminky.urs.cz/item/CS_URS_2024_01/210220020</t>
  </si>
  <si>
    <t>35442062</t>
  </si>
  <si>
    <t>pás zemnící 30x4mm FeZn</t>
  </si>
  <si>
    <t>-1711249673</t>
  </si>
  <si>
    <t>210220302</t>
  </si>
  <si>
    <t>Montáž svorek hromosvodných se 3 a více šrouby</t>
  </si>
  <si>
    <t>1867426251</t>
  </si>
  <si>
    <t>https://podminky.urs.cz/item/CS_URS_2024_01/210220302</t>
  </si>
  <si>
    <t>35441986</t>
  </si>
  <si>
    <t>svorka odbočovací a spojovací pro pásek 30x4mm, FeZn</t>
  </si>
  <si>
    <t>-1195777905</t>
  </si>
  <si>
    <t>210204201</t>
  </si>
  <si>
    <t>Montáž elektrovýzbroje stožárů osvětlení 1 okruh</t>
  </si>
  <si>
    <t>1909243585</t>
  </si>
  <si>
    <t>https://podminky.urs.cz/item/CS_URS_2024_01/210204201</t>
  </si>
  <si>
    <t>31674131</t>
  </si>
  <si>
    <t>výzbroj stožárová SV 6.16.4 H116110</t>
  </si>
  <si>
    <t>512</t>
  </si>
  <si>
    <t>701701570</t>
  </si>
  <si>
    <t>741231002</t>
  </si>
  <si>
    <t>Montáž svorkovnice do rozvaděčů - řadová vodič do 6 mm2 se zapojením vodičů</t>
  </si>
  <si>
    <t>1346227941</t>
  </si>
  <si>
    <t>https://podminky.urs.cz/item/CS_URS_2024_01/741231002</t>
  </si>
  <si>
    <t>34562148</t>
  </si>
  <si>
    <t>svorka řadová šroubovací RSA nízkého napětí a průřezem vodiče 4mm2</t>
  </si>
  <si>
    <t>2139118159</t>
  </si>
  <si>
    <t>741122142</t>
  </si>
  <si>
    <t>Montáž kabel Cu plný kulatý žíla 5x1,5 až 2,5 mm2 zatažený v trubkách (např. CYKY)</t>
  </si>
  <si>
    <t>123819418</t>
  </si>
  <si>
    <t>https://podminky.urs.cz/item/CS_URS_2024_01/741122142</t>
  </si>
  <si>
    <t>34111090</t>
  </si>
  <si>
    <t>kabel instalační jádro Cu plné izolace PVC plášť PVC 450/750V (CYKY) 5x1,5mm2</t>
  </si>
  <si>
    <t>-1590290159</t>
  </si>
  <si>
    <t>210204103</t>
  </si>
  <si>
    <t>Montáž výložníků osvětlení jednoramenných sloupových hmotnosti do 35 kg</t>
  </si>
  <si>
    <t>796962215</t>
  </si>
  <si>
    <t>https://podminky.urs.cz/item/CS_URS_2024_01/210204103</t>
  </si>
  <si>
    <t>31673000</t>
  </si>
  <si>
    <t>výložník obloukový jednoduchý k osvětlovacím stožárům uličním výška 1800 mm vyložení 1000mm</t>
  </si>
  <si>
    <t>-1599335491</t>
  </si>
  <si>
    <t>210204105</t>
  </si>
  <si>
    <t>Montáž výložníků osvětlení dvouramenných sloupových hmotnosti do 70 kg</t>
  </si>
  <si>
    <t>893617186</t>
  </si>
  <si>
    <t>https://podminky.urs.cz/item/CS_URS_2024_01/210204105</t>
  </si>
  <si>
    <t>34844472</t>
  </si>
  <si>
    <t>výložník obloukový dvojnásobný k osvětlovacím stožárům uličním výška 1800 mm vyložení 1000mm</t>
  </si>
  <si>
    <t>-1961637625</t>
  </si>
  <si>
    <t>210202013</t>
  </si>
  <si>
    <t>Montáž svítidlo výbojkové průmyslové nebo venkovní na výložník</t>
  </si>
  <si>
    <t>-746610744</t>
  </si>
  <si>
    <t>https://podminky.urs.cz/item/CS_URS_2024_01/210202013</t>
  </si>
  <si>
    <t>5XC2A52D08HC</t>
  </si>
  <si>
    <t>Siteco Streetlight SL 11 mini / ST1.2a 5XC2A52D08HC</t>
  </si>
  <si>
    <t>-314707967</t>
  </si>
  <si>
    <t>5XC2A52D08HCP</t>
  </si>
  <si>
    <t>Příruba pro svítidlo Siteco</t>
  </si>
  <si>
    <t>2128607941</t>
  </si>
  <si>
    <t>210100096</t>
  </si>
  <si>
    <t>Ukončení vodičů na svorkovnici s otevřením a uzavřením krytu včetně zapojení průřezu žíly do 2,5 mm2</t>
  </si>
  <si>
    <t>316958163</t>
  </si>
  <si>
    <t>https://podminky.urs.cz/item/CS_URS_2024_01/210100096</t>
  </si>
  <si>
    <t>210100101</t>
  </si>
  <si>
    <t>Ukončení vodičů na svorkovnici s otevřením a uzavřením krytu včetně zapojení průřezu žíly do 16 mm2</t>
  </si>
  <si>
    <t>1108534655</t>
  </si>
  <si>
    <t>https://podminky.urs.cz/item/CS_URS_2024_01/210100101</t>
  </si>
  <si>
    <t>011464000</t>
  </si>
  <si>
    <t>Měření (monitoring) úrovně osvětlení</t>
  </si>
  <si>
    <t>1050847961</t>
  </si>
  <si>
    <t>https://podminky.urs.cz/item/CS_URS_2024_01/011464000</t>
  </si>
  <si>
    <t>741810003</t>
  </si>
  <si>
    <t>Celková prohlídka elektrického rozvodu a zařízení přes 0,5 do 1 milionu Kč</t>
  </si>
  <si>
    <t>-297129687</t>
  </si>
  <si>
    <t>https://podminky.urs.cz/item/CS_URS_2024_01/741810003</t>
  </si>
  <si>
    <t>741810011</t>
  </si>
  <si>
    <t>Příplatek k celkové prohlídce za každých dalších 500 000,- Kč</t>
  </si>
  <si>
    <t>-395599091</t>
  </si>
  <si>
    <t>https://podminky.urs.cz/item/CS_URS_2024_01/741810011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</si>
  <si>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</si>
  <si>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</si>
  <si>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</si>
  <si>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</si>
  <si>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</si>
  <si>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374733468</t>
  </si>
  <si>
    <t>https://podminky.urs.cz/item/CS_URS_2024_01/460010023</t>
  </si>
  <si>
    <t>012002000</t>
  </si>
  <si>
    <t>Geodetické práce</t>
  </si>
  <si>
    <t>2056819882</t>
  </si>
  <si>
    <t>https://podminky.urs.cz/item/CS_URS_2024_01/012002000</t>
  </si>
  <si>
    <t>468051121</t>
  </si>
  <si>
    <t>Bourání základu betonového při elektromontážích</t>
  </si>
  <si>
    <t>-675533008</t>
  </si>
  <si>
    <t>https://podminky.urs.cz/item/CS_URS_2024_01/468051121</t>
  </si>
  <si>
    <t>460391123</t>
  </si>
  <si>
    <t>Zásyp jam při elektromontážích ručně se zhutněním z hornin třídy I skupiny 3</t>
  </si>
  <si>
    <t>-1520465884</t>
  </si>
  <si>
    <t>https://podminky.urs.cz/item/CS_URS_2024_01/460391123</t>
  </si>
  <si>
    <t>460131113</t>
  </si>
  <si>
    <t>Hloubení nezapažených jam při elektromontážích ručně v hornině tř I skupiny 3</t>
  </si>
  <si>
    <t>-975539155</t>
  </si>
  <si>
    <t>https://podminky.urs.cz/item/CS_URS_2024_01/460131113</t>
  </si>
  <si>
    <t>460080013</t>
  </si>
  <si>
    <t>Základové konstrukce při elektromontážích z monolitického betonu tř. C 12/15</t>
  </si>
  <si>
    <t>-634039600</t>
  </si>
  <si>
    <t>https://podminky.urs.cz/item/CS_URS_2024_01/460080013</t>
  </si>
  <si>
    <t>871361101</t>
  </si>
  <si>
    <t>Montáž potrubí z PVC SDR 11 těsněných gumovým kroužkem otevřený výkop D 280 x 10,8 mm</t>
  </si>
  <si>
    <t>-818654471</t>
  </si>
  <si>
    <t>https://podminky.urs.cz/item/CS_URS_2024_01/871361101</t>
  </si>
  <si>
    <t>28611140</t>
  </si>
  <si>
    <t>trubka kanalizační PVC DN 250x1000mm SN4</t>
  </si>
  <si>
    <t>-485544524</t>
  </si>
  <si>
    <t>460520172</t>
  </si>
  <si>
    <t>Montáž trubek ochranných plastových uložených volně do rýhy ohebných přes 32 do 50 mm</t>
  </si>
  <si>
    <t>-2079298544</t>
  </si>
  <si>
    <t>https://podminky.urs.cz/item/CS_URS_2024_01/460520172</t>
  </si>
  <si>
    <t>34571350</t>
  </si>
  <si>
    <t>trubka elektroinstalační ohebná dvouplášťová korugovaná (chránička) D 32/40mm, HDPE+LDPE</t>
  </si>
  <si>
    <t>-651394936</t>
  </si>
  <si>
    <t>460161153</t>
  </si>
  <si>
    <t>Hloubení kabelových rýh ručně š 35 cm hl 60 cm v hornině tř II skupiny 4</t>
  </si>
  <si>
    <t>1857870022</t>
  </si>
  <si>
    <t>https://podminky.urs.cz/item/CS_URS_2024_01/460161153</t>
  </si>
  <si>
    <t>460661111</t>
  </si>
  <si>
    <t>Kabelové lože z písku pro kabely nn bez zakrytí š lože do 35 cm</t>
  </si>
  <si>
    <t>-1019546617</t>
  </si>
  <si>
    <t>https://podminky.urs.cz/item/CS_URS_2024_01/460661111</t>
  </si>
  <si>
    <t>460791213</t>
  </si>
  <si>
    <t>Montáž trubek ochranných plastových uložených volně do rýhy ohebných přes 50 do 90 mm</t>
  </si>
  <si>
    <t>66362368</t>
  </si>
  <si>
    <t>https://podminky.urs.cz/item/CS_URS_2024_01/460791213</t>
  </si>
  <si>
    <t>34571352</t>
  </si>
  <si>
    <t>trubka elektroinstalační ohebná dvouplášťová korugovaná (chránička) D 52/63mm, HDPE+LDPE</t>
  </si>
  <si>
    <t>1388220551</t>
  </si>
  <si>
    <t>460671113</t>
  </si>
  <si>
    <t>Výstražná fólie pro krytí kabelů šířky 34 cm</t>
  </si>
  <si>
    <t>435317935</t>
  </si>
  <si>
    <t>https://podminky.urs.cz/item/CS_URS_2024_01/460671113</t>
  </si>
  <si>
    <t>34575105</t>
  </si>
  <si>
    <t>deska kabelová krycí PVC červená, 300x2mm</t>
  </si>
  <si>
    <t>1163791123</t>
  </si>
  <si>
    <t>460431163</t>
  </si>
  <si>
    <t>Zásyp kabelových rýh ručně se zhutněním š 35 cm hl 60 cm z horniny tř II skupiny 4</t>
  </si>
  <si>
    <t>2018819867</t>
  </si>
  <si>
    <t>https://podminky.urs.cz/item/CS_URS_2024_01/460431163</t>
  </si>
  <si>
    <t>460161313</t>
  </si>
  <si>
    <t>Hloubení kabelových rýh ručně š 50 cm hl 120 cm v hornině tř II skupiny 4</t>
  </si>
  <si>
    <t>743822965</t>
  </si>
  <si>
    <t>https://podminky.urs.cz/item/CS_URS_2024_01/460161313</t>
  </si>
  <si>
    <t>460791214</t>
  </si>
  <si>
    <t>Montáž trubek ochranných plastových uložených volně do rýhy ohebných přes 90 do 110 mm</t>
  </si>
  <si>
    <t>-1770979627</t>
  </si>
  <si>
    <t>https://podminky.urs.cz/item/CS_URS_2024_01/460791214</t>
  </si>
  <si>
    <t>34571355</t>
  </si>
  <si>
    <t>trubka elektroinstalační ohebná dvouplášťová korugovaná (chránička) D 94/110mm, HDPE+LDPE</t>
  </si>
  <si>
    <t>1623012328</t>
  </si>
  <si>
    <t>460742131</t>
  </si>
  <si>
    <t>Osazení kabelových prostupů z trub plastových do rýhy s obetonováním průměru do 10 cm</t>
  </si>
  <si>
    <t>2146680125</t>
  </si>
  <si>
    <t>https://podminky.urs.cz/item/CS_URS_2024_01/460742131</t>
  </si>
  <si>
    <t>460431333</t>
  </si>
  <si>
    <t>Zásyp kabelových rýh ručně se zhutněním š 50 cm hl 120 cm z horniny tř II skupiny 4</t>
  </si>
  <si>
    <t>-132823813</t>
  </si>
  <si>
    <t>https://podminky.urs.cz/item/CS_URS_2024_01/460431333</t>
  </si>
  <si>
    <t>460281111</t>
  </si>
  <si>
    <t>Pažení příložné plné výkopů rýh kabelových hl do 2 m</t>
  </si>
  <si>
    <t>932564721</t>
  </si>
  <si>
    <t>https://podminky.urs.cz/item/CS_URS_2024_01/460281111</t>
  </si>
  <si>
    <t>460281121</t>
  </si>
  <si>
    <t>Odstranění pažení příložného plného výkopů rýh kabelových hl do 2 m</t>
  </si>
  <si>
    <t>1401126628</t>
  </si>
  <si>
    <t>https://podminky.urs.cz/item/CS_URS_2024_01/460281121</t>
  </si>
  <si>
    <t>468041123</t>
  </si>
  <si>
    <t>Řezání živičného podkladu nebo krytu při elektromontážích hl přes 10 do 15 cm</t>
  </si>
  <si>
    <t>2038624532</t>
  </si>
  <si>
    <t>https://podminky.urs.cz/item/CS_URS_2024_01/468041123</t>
  </si>
  <si>
    <t>468041112</t>
  </si>
  <si>
    <t>Řezání betonového podkladu nebo krytu při elektromontážích hl přes 10 do 15 cm</t>
  </si>
  <si>
    <t>2076671985</t>
  </si>
  <si>
    <t>https://podminky.urs.cz/item/CS_URS_2024_01/468041112</t>
  </si>
  <si>
    <t>468011143</t>
  </si>
  <si>
    <t>Odstranění podkladu nebo krytu komunikace při elektromontážích ze živice tl přes 10 do 15 cm</t>
  </si>
  <si>
    <t>-1202884962</t>
  </si>
  <si>
    <t>https://podminky.urs.cz/item/CS_URS_2024_01/468011143</t>
  </si>
  <si>
    <t>468011131</t>
  </si>
  <si>
    <t>Odstranění podkladu nebo krytu komunikace při elektromontážích z betonu prostého tl do 15 cm</t>
  </si>
  <si>
    <t>-434645636</t>
  </si>
  <si>
    <t>https://podminky.urs.cz/item/CS_URS_2024_01/468011131</t>
  </si>
  <si>
    <t>460871132</t>
  </si>
  <si>
    <t>Podklad vozovky a chodníku ze štěrkopísku se zhutněním při elektromontážích tl přes 5 do 10 cm</t>
  </si>
  <si>
    <t>180562010</t>
  </si>
  <si>
    <t>https://podminky.urs.cz/item/CS_URS_2024_01/460871132</t>
  </si>
  <si>
    <t>460871172</t>
  </si>
  <si>
    <t>Podklad vozovky a chodníku z betonu prostého při elektromontážích tl přes 10 do 15 cm</t>
  </si>
  <si>
    <t>-2038357661</t>
  </si>
  <si>
    <t>https://podminky.urs.cz/item/CS_URS_2024_01/460871172</t>
  </si>
  <si>
    <t>576153311</t>
  </si>
  <si>
    <t>Asfaltový koberec mastixový SMA 16 (AKMH) tl 60 mm š do 3 m</t>
  </si>
  <si>
    <t>-1095845478</t>
  </si>
  <si>
    <t>https://podminky.urs.cz/item/CS_URS_2024_01/576153311</t>
  </si>
  <si>
    <t>468021212</t>
  </si>
  <si>
    <t>Rozebrání dlažeb při elektromontážích ručně z dlaždic betonových nebo keramických do písku spáry nezalité</t>
  </si>
  <si>
    <t>199389754</t>
  </si>
  <si>
    <t>https://podminky.urs.cz/item/CS_URS_2024_01/468021212</t>
  </si>
  <si>
    <t>460881612</t>
  </si>
  <si>
    <t>Kladení dlažby z dlaždic betonových tvarovaných a zámkových do lože z kameniva těženého při elektromontážích</t>
  </si>
  <si>
    <t>1387130252</t>
  </si>
  <si>
    <t>https://podminky.urs.cz/item/CS_URS_2024_01/460881612</t>
  </si>
  <si>
    <t>59245012</t>
  </si>
  <si>
    <t>dlažba zámková</t>
  </si>
  <si>
    <t>2069194257</t>
  </si>
  <si>
    <t>141R00</t>
  </si>
  <si>
    <t>Přirážka za podružný materiál</t>
  </si>
  <si>
    <t>%</t>
  </si>
  <si>
    <t>-2030340477</t>
  </si>
  <si>
    <t>637330958</t>
  </si>
  <si>
    <t>034002000</t>
  </si>
  <si>
    <t>Zabezpečení staveniště</t>
  </si>
  <si>
    <t>344837269</t>
  </si>
  <si>
    <t>065002000</t>
  </si>
  <si>
    <t>Mimostaveništní doprava materiálů</t>
  </si>
  <si>
    <t>562384211</t>
  </si>
  <si>
    <t>071103000</t>
  </si>
  <si>
    <t>Provoz investora</t>
  </si>
  <si>
    <t>-1524203699</t>
  </si>
  <si>
    <t>201R00</t>
  </si>
  <si>
    <t>Podíl přidružených výkonů</t>
  </si>
  <si>
    <t>-75996856</t>
  </si>
  <si>
    <t>202R00</t>
  </si>
  <si>
    <t>Zednické výpomoci</t>
  </si>
  <si>
    <t>1152463859</t>
  </si>
  <si>
    <t>1648516520</t>
  </si>
  <si>
    <t>040001000</t>
  </si>
  <si>
    <t>1943099926</t>
  </si>
  <si>
    <t>04000100R</t>
  </si>
  <si>
    <t>Vytyčení inženýrských síti</t>
  </si>
  <si>
    <t>804533797</t>
  </si>
  <si>
    <t>469972111</t>
  </si>
  <si>
    <t>Odvoz suti a vybouraných hmot při elektromontážích do 1 km</t>
  </si>
  <si>
    <t>1150040664</t>
  </si>
  <si>
    <t>https://podminky.urs.cz/item/CS_URS_2024_01/469972111</t>
  </si>
  <si>
    <t>469972121</t>
  </si>
  <si>
    <t>Příplatek k odvozu suti a vybouraných hmot při elektromontážích za každý další 1 km</t>
  </si>
  <si>
    <t>-880828604</t>
  </si>
  <si>
    <t>https://podminky.urs.cz/item/CS_URS_2024_01/469972121</t>
  </si>
  <si>
    <t>469973120</t>
  </si>
  <si>
    <t>Poplatek za uložení na recyklační skládce (skládkovné) stavebního odpadu z prostého betonu kód odpadu 17 01 01</t>
  </si>
  <si>
    <t>992399581</t>
  </si>
  <si>
    <t>https://podminky.urs.cz/item/CS_URS_2024_01/469973120</t>
  </si>
  <si>
    <t>469973125</t>
  </si>
  <si>
    <t>Poplatek za uložení na recyklační skládce (skládkovné) stavebního odpadu asfaltového bez obsahu dehtu zatříděného do Katalogu odpadů pod kódem 17 03 02</t>
  </si>
  <si>
    <t>-1762275222</t>
  </si>
  <si>
    <t>https://podminky.urs.cz/item/CS_URS_2024_01/469973125</t>
  </si>
  <si>
    <t>460361121</t>
  </si>
  <si>
    <t>Poplatek za uložení zeminy na recyklační skládce (skládkovné) kód odpadu 17 05 04</t>
  </si>
  <si>
    <t>249043085</t>
  </si>
  <si>
    <t>https://podminky.urs.cz/item/CS_URS_2024_01/460361121</t>
  </si>
  <si>
    <t>SO 03 - Příprava ploch pro zeleň</t>
  </si>
  <si>
    <t xml:space="preserve">    12a - JÁMY A PROKOŘENITELNÉ CESTY PRO STROMY</t>
  </si>
  <si>
    <t xml:space="preserve">    13a - PLOCHY PRO POLOŽENÍ TRÁVNÍKU</t>
  </si>
  <si>
    <t xml:space="preserve">    26a - KAČÍREK</t>
  </si>
  <si>
    <t>12a</t>
  </si>
  <si>
    <t>JÁMY A PROKOŘENITELNÉ CESTY PRO STROMY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</si>
  <si>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</si>
  <si>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</si>
  <si>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253642517</t>
  </si>
  <si>
    <t>https://podminky.urs.cz/item/CS_URS_2024_01/212752401</t>
  </si>
  <si>
    <t>28610634</t>
  </si>
  <si>
    <t>tvarovka T-kus drenážního tyčového potrubí systému inženýrských liniových staveb DN 100</t>
  </si>
  <si>
    <t>-628257238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</si>
  <si>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</si>
  <si>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</si>
  <si>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-764256171</t>
  </si>
  <si>
    <t>https://podminky.urs.cz/item/CS_URS_2024_01/211971121</t>
  </si>
  <si>
    <t>232,0*0,6</t>
  </si>
  <si>
    <t>69311225</t>
  </si>
  <si>
    <t>geotextilie netkaná separační, ochranná, filtrační, drenážní PES 100g/m2</t>
  </si>
  <si>
    <t>1098761544</t>
  </si>
  <si>
    <t>139,2*1,1845 'Přepočtené koeficientem množství</t>
  </si>
  <si>
    <t>895270001r</t>
  </si>
  <si>
    <t>Napojení drenážního potrubí na stávající dešťovou kanalizaci</t>
  </si>
  <si>
    <t>-2144778235</t>
  </si>
  <si>
    <t>211531111</t>
  </si>
  <si>
    <t>Výplň kamenivem do rýh odvodňovacích žeber nebo trativodů bez zhutnění, s úpravou povrchu výplně kamenivem hrubým drceným frakce 16 až 63 mm</t>
  </si>
  <si>
    <t>1136988411</t>
  </si>
  <si>
    <t>https://podminky.urs.cz/item/CS_URS_2024_01/211531111</t>
  </si>
  <si>
    <t>434,0*0,2</t>
  </si>
  <si>
    <t>174251101</t>
  </si>
  <si>
    <t>Zásyp sypaninou z jakékoliv horniny strojně s uložením výkopku ve vrstvách bez zhutnění jam, šachet, rýh nebo kolem objektů v těchto vykopávkách</t>
  </si>
  <si>
    <t>-2050386557</t>
  </si>
  <si>
    <t>https://podminky.urs.cz/item/CS_URS_2024_01/174251101</t>
  </si>
  <si>
    <t>strukturální substrát</t>
  </si>
  <si>
    <t>434,0*0,8+688,0*0,2</t>
  </si>
  <si>
    <t>10371500R</t>
  </si>
  <si>
    <t>-1382557748</t>
  </si>
  <si>
    <t>Poznámka k položce:_x000d_
složení: 80% drcené kamenivo 32/64 mm; 10% biouhel; 10% kompost</t>
  </si>
  <si>
    <t>13a</t>
  </si>
  <si>
    <t>PLOCHY PRO POLOŽENÍ TRÁVNÍKU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</si>
  <si>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</si>
  <si>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</si>
  <si>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-105267105</t>
  </si>
  <si>
    <t>https://podminky.urs.cz/item/CS_URS_2024_01/181111111</t>
  </si>
  <si>
    <t>181351103</t>
  </si>
  <si>
    <t>Rozprostření a urovnání ornice v rovině nebo ve svahu sklonu do 1:5 strojně při souvislé ploše přes 100 do 500 m2, tl. vrstvy do 200 mm</t>
  </si>
  <si>
    <t>64676077</t>
  </si>
  <si>
    <t>https://podminky.urs.cz/item/CS_URS_2024_01/181351103</t>
  </si>
  <si>
    <t>Poznámka k položce:_x000d_
zpětné použití vhodné zeminy</t>
  </si>
  <si>
    <t>tl. 100 mm</t>
  </si>
  <si>
    <t>318,0</t>
  </si>
  <si>
    <t>26a</t>
  </si>
  <si>
    <t>KAČÍREK</t>
  </si>
  <si>
    <t>571908111</t>
  </si>
  <si>
    <t>Kryt vymývaným dekoračním kamenivem (kačírkem) tl. 200 mm</t>
  </si>
  <si>
    <t>1476367072</t>
  </si>
  <si>
    <t>https://podminky.urs.cz/item/CS_URS_2024_01/571908111</t>
  </si>
  <si>
    <t>Poznámka k položce:_x000d_
kryt vymývaným dekoračním kamenivem fr. 8/16</t>
  </si>
  <si>
    <t>542,0/2</t>
  </si>
  <si>
    <t>181351115</t>
  </si>
  <si>
    <t>Rozprostření a urovnání ornice v rovině nebo ve svahu sklonu do 1:5 strojně při souvislé ploše přes 500 m2, tl. vrstvy přes 250 do 300 mm</t>
  </si>
  <si>
    <t>960289828</t>
  </si>
  <si>
    <t>https://podminky.urs.cz/item/CS_URS_2024_01/181351115</t>
  </si>
  <si>
    <t>tl. 300 mm</t>
  </si>
  <si>
    <t>542,0</t>
  </si>
  <si>
    <t>10371501R</t>
  </si>
  <si>
    <t>propustný štěrkový substrát</t>
  </si>
  <si>
    <t>-634565730</t>
  </si>
  <si>
    <t>Poznámka k položce:_x000d_
složení: 55% ornice; 20% drcené kamenivo 4/8 mm; 20% písek; 5% kompost</t>
  </si>
  <si>
    <t>542,0*0,3</t>
  </si>
  <si>
    <t>835968010</t>
  </si>
  <si>
    <t>SO 04 - Drobná architektura</t>
  </si>
  <si>
    <t xml:space="preserve">    31a - ZASTÁVKOVÝ PŘÍSTŘEŠEK</t>
  </si>
  <si>
    <t xml:space="preserve">    32a - ZAHRAZOVACÍ SLOUPKY</t>
  </si>
  <si>
    <t xml:space="preserve">    36a - OPRAVA VSTUPNÍCH ŠACHET DO PODZEMNÍHO KOLEKTORU - šachta typ A</t>
  </si>
  <si>
    <t xml:space="preserve">    37a - OPRAVA VSTUPNÍCH ŠACHET DO PODZEMNÍHO KOLEKTORU - šachta typ B</t>
  </si>
  <si>
    <t xml:space="preserve">    38a - OPRAVA VSTUPNÍCH ŠACHET DO PODZEMNÍHO KOLEKTORU - šachta typ C</t>
  </si>
  <si>
    <t xml:space="preserve">    39a - VÝSTUP VZDUCHOTECHNIKY typ A</t>
  </si>
  <si>
    <t xml:space="preserve">    40a - VÝSTUP VZDUCHOTECHNIKY typ B</t>
  </si>
  <si>
    <t>31a</t>
  </si>
  <si>
    <t>ZASTÁVKOVÝ PŘÍSTŘEŠEK</t>
  </si>
  <si>
    <t>233211118R</t>
  </si>
  <si>
    <t>Zastávkový přístřešek AUREO</t>
  </si>
  <si>
    <t>-1557188661</t>
  </si>
  <si>
    <t xml:space="preserve">Poznámka k položce:_x000d_
Autobusový přístřešek Aureo_x000d_
7-pólový přístřešek, zastřešení kaleným bezpečnostním sklem, v obou bočních stěnách bezpečnostní sklo, odvodnění vedené sloupem s vyústěním nad dlažbu za zadní stěnou přístřešku_x000d_
_x000d_
Parková lavička na centrální noze Vera Solo_x000d_
Lavička na centrální noze, bez opěradla, délka 1,8m, ocelová konstrukce opatřena ochrannou vrstvou zinku a práškovým vypalovacím lakem, sedák ze 4 desek z tropického dřeva bez povrchové úpravy, kotvení pod dlažbu do betonového základu pomocí závitových tyčí_x000d_
_x000d_
_x000d_
ceny včetně materiálu, montáže a spodní stavby   -  viz PD_x000d_
_x000d_
&gt;napojení svodu okapu zastávkového přístřešku na kanalizační přípojku	2 m_x000d_
&gt;kanalizační přípojka (od svodů ke stávající kanalizaci)			6 m_x000d_
&gt;napojení kanalizační přípojky na stávající kanalizaci			2 kpl_x000d_
</t>
  </si>
  <si>
    <t>32a</t>
  </si>
  <si>
    <t>ZAHRAZOVACÍ SLOUPKY</t>
  </si>
  <si>
    <t>912111112R</t>
  </si>
  <si>
    <t>Montáž zábrany parkovací tvaru sloupku do výšky 800 mm se zabetonovanou patkou</t>
  </si>
  <si>
    <t>1075064007</t>
  </si>
  <si>
    <t>Poznámka k položce:_x000d_
Montáž + spodní stavby</t>
  </si>
  <si>
    <t>74910174R</t>
  </si>
  <si>
    <t>zahrazovací sloupek z hliníkové slitiny</t>
  </si>
  <si>
    <t>818913223</t>
  </si>
  <si>
    <t>Poznámka k položce:_x000d_
Sloupek Isac_x000d_
Zahrazovací sloupek, odlitek ze slitiny hliníku opatřený práškovým vypalovacím lakem, výška nad dlažbou 86cm, kotvení pod dlažbu nebo do zhutněného terénu do betonového základu pomocí závitových tyčí</t>
  </si>
  <si>
    <t>36a</t>
  </si>
  <si>
    <t>OPRAVA VSTUPNÍCH ŠACHET DO PODZEMNÍHO KOLEKTORU - šachta typ A</t>
  </si>
  <si>
    <t>899103211</t>
  </si>
  <si>
    <t>Demontáž poklopů litinových a ocelových včetně rámů, hmotnosti jednotlivě přes 100 do 150 Kg</t>
  </si>
  <si>
    <t>847891823</t>
  </si>
  <si>
    <t>https://podminky.urs.cz/item/CS_URS_2024_01/899103211</t>
  </si>
  <si>
    <t>890331851</t>
  </si>
  <si>
    <t>Bourání šachet a jímek strojně velikosti obestavěného prostoru přes 1,5 do 3 m3 ze železobetonu</t>
  </si>
  <si>
    <t>1058211682</t>
  </si>
  <si>
    <t>https://podminky.urs.cz/item/CS_URS_2024_01/890331851</t>
  </si>
  <si>
    <t>0,24*24</t>
  </si>
  <si>
    <t>1945258649</t>
  </si>
  <si>
    <t>2084892352</t>
  </si>
  <si>
    <t>7,056*3</t>
  </si>
  <si>
    <t>997221862</t>
  </si>
  <si>
    <t>Poplatek za uložení stavebního odpadu na recyklační skládce (skládkovné) z armovaného betonu zatříděného do Katalogu odpadů pod kódem 17 01 01</t>
  </si>
  <si>
    <t>-411570345</t>
  </si>
  <si>
    <t>https://podminky.urs.cz/item/CS_URS_2024_01/997221862</t>
  </si>
  <si>
    <t>628195001R</t>
  </si>
  <si>
    <t>Očištění + příprava ubouraného podkladu pro nové nabetonování</t>
  </si>
  <si>
    <t>1272065676</t>
  </si>
  <si>
    <t>311353111</t>
  </si>
  <si>
    <t>Bednění šachet oboustranné za každou stranu zřízení</t>
  </si>
  <si>
    <t>-951469638</t>
  </si>
  <si>
    <t>https://podminky.urs.cz/item/CS_URS_2024_01/311353111</t>
  </si>
  <si>
    <t>24*4,15</t>
  </si>
  <si>
    <t>311353112</t>
  </si>
  <si>
    <t>Bednění šachet oboustranné za každou stranu odstranění</t>
  </si>
  <si>
    <t>1765654214</t>
  </si>
  <si>
    <t>https://podminky.urs.cz/item/CS_URS_2024_01/311353112</t>
  </si>
  <si>
    <t>894601111</t>
  </si>
  <si>
    <t>Výztuž šachet z betonářské oceli 10 216</t>
  </si>
  <si>
    <t>455265278</t>
  </si>
  <si>
    <t>https://podminky.urs.cz/item/CS_URS_2024_01/894601111</t>
  </si>
  <si>
    <t>0,62kg/m</t>
  </si>
  <si>
    <t>55,2*24*0,62/1000</t>
  </si>
  <si>
    <t>894201261</t>
  </si>
  <si>
    <t>Ostatní konstrukce na trubním vedení z prostého betonu stěny šachet tloušťky přes 200 mm z betonu se zvýšenými nároky na prostředí tř. C 30/37</t>
  </si>
  <si>
    <t>-570474315</t>
  </si>
  <si>
    <t>https://podminky.urs.cz/item/CS_URS_2024_01/894201261</t>
  </si>
  <si>
    <t>899104112</t>
  </si>
  <si>
    <t>Osazení poklopů litinových, ocelových nebo železobetonových včetně rámů pro třídu zatížení D400, E600</t>
  </si>
  <si>
    <t>618815471</t>
  </si>
  <si>
    <t>https://podminky.urs.cz/item/CS_URS_2024_01/899104112</t>
  </si>
  <si>
    <t>55341459R</t>
  </si>
  <si>
    <t>poklop z nerezové ocelí s pochozí částí se slzičkovým protiskluzovým vzorem, včetně rámu a mechanismu pro odjištění poklopu ze spodní strany</t>
  </si>
  <si>
    <t>1042483873</t>
  </si>
  <si>
    <t>37a</t>
  </si>
  <si>
    <t>OPRAVA VSTUPNÍCH ŠACHET DO PODZEMNÍHO KOLEKTORU - šachta typ B</t>
  </si>
  <si>
    <t>95484470</t>
  </si>
  <si>
    <t>527747393</t>
  </si>
  <si>
    <t>0,858*1</t>
  </si>
  <si>
    <t>-1917885684</t>
  </si>
  <si>
    <t>2143162219</t>
  </si>
  <si>
    <t>0,665*3</t>
  </si>
  <si>
    <t>1164222949</t>
  </si>
  <si>
    <t>487359428</t>
  </si>
  <si>
    <t>729690643</t>
  </si>
  <si>
    <t>1*6,37</t>
  </si>
  <si>
    <t>1861863811</t>
  </si>
  <si>
    <t>-824365297</t>
  </si>
  <si>
    <t>72,0*1*0,62/1000</t>
  </si>
  <si>
    <t>-400953641</t>
  </si>
  <si>
    <t>1077395479</t>
  </si>
  <si>
    <t>121134620</t>
  </si>
  <si>
    <t>38a</t>
  </si>
  <si>
    <t>OPRAVA VSTUPNÍCH ŠACHET DO PODZEMNÍHO KOLEKTORU - šachta typ C</t>
  </si>
  <si>
    <t>-1101471419</t>
  </si>
  <si>
    <t>1388585265</t>
  </si>
  <si>
    <t>0,486*2</t>
  </si>
  <si>
    <t>-1945718330</t>
  </si>
  <si>
    <t>-1415159773</t>
  </si>
  <si>
    <t>0,883*3</t>
  </si>
  <si>
    <t>-1691316862</t>
  </si>
  <si>
    <t>1980924254</t>
  </si>
  <si>
    <t>1098292215</t>
  </si>
  <si>
    <t>2*8,1</t>
  </si>
  <si>
    <t>495142520</t>
  </si>
  <si>
    <t>1263016604</t>
  </si>
  <si>
    <t>102,0*2*0,62/1000</t>
  </si>
  <si>
    <t>347239797</t>
  </si>
  <si>
    <t>-244287577</t>
  </si>
  <si>
    <t>2081123719</t>
  </si>
  <si>
    <t>39a</t>
  </si>
  <si>
    <t>VÝSTUP VZDUCHOTECHNIKY typ A</t>
  </si>
  <si>
    <t>751311034R</t>
  </si>
  <si>
    <t>Výduch vzduchotechniky typ A</t>
  </si>
  <si>
    <t>-611581695</t>
  </si>
  <si>
    <t xml:space="preserve">Poznámka k položce:_x000d_
odstranění železobetonové stříšky včetně nabetonované atiky 				_x000d_
odstranění původní ocelové mřížky_x000d_
očištění povrchu cihlové konstrukce výduchu_x000d_
vysprávky, vyspárování cihlové konstrukce výduchu_x000d_
nová mříž větracího otvoru v pevném rámu (bez otevírání); materiál: nerezová ocel					_x000d_
instalace nové mříže větracího otvoru (mříž bude uchycena na pevno)					_x000d_
prefabrikovaná betonová stříška; materiál: beton C30/37 XF4; vnitřní výztuž: 2x provázaná betonářská kari síť 100x100x6; speciální požadavek: oko (v těžišti stříšky) pro budoucí manipulaci za pomoci jeřábu				_x000d_
instalace prefabrikované stříšky na místě					_x000d_
</t>
  </si>
  <si>
    <t>40a</t>
  </si>
  <si>
    <t>VÝSTUP VZDUCHOTECHNIKY typ B</t>
  </si>
  <si>
    <t>751311035R</t>
  </si>
  <si>
    <t>Výduch vzduchotechniky typ B</t>
  </si>
  <si>
    <t>-1539482335</t>
  </si>
  <si>
    <t xml:space="preserve">Poznámka k položce:_x000d_
odstranění dřevěné kuželové stříšky s krytem z asfaltového šindele				_x000d_
odstranění ocelové osmiúhelníkové větrací mříže				_x000d_
očištění povrchu výduchu od plakátů				_x000d_
odstranění původního obkladu paty výduchu				_x000d_
nové obložení paty výduchu cihlovými páskamy (kabřinec)				_x000d_
nátěr betonového pláště výduchu bílou fasádní barvou 				_x000d_
výroba nové osmiúhelníkové větrací mříže z nerezové oceli				_x000d_
výroba nové kuželové stříšky; dřevěná osmiúhelníková konstrukce; kryt z asfaltové střešní krytiny (červená)  				_x000d_
								_x000d_
instalace systému nerezezových lan pro popínavé rostliny (jako reference lze použít systém Greencable od firmy Carl-Stahl), Systém zahrnuje nerezové trny našroubované do betonového pláště výduchu (20ks/jeden výduch); dále ocelová lana Ø 4 mm (28 m/jeden výduch)
							_x000d_
</t>
  </si>
  <si>
    <t>013203000R</t>
  </si>
  <si>
    <t xml:space="preserve">Tvorba detailní dílenské dokumentace pro výrobu prvků drobné architektury z nerezové oceli </t>
  </si>
  <si>
    <t>-530986173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</si>
</sst>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01116" TargetMode="External" /><Relationship Id="rId2" Type="http://schemas.openxmlformats.org/officeDocument/2006/relationships/hyperlink" Target="https://podminky.urs.cz/item/CS_URS_2024_01/162201423" TargetMode="External" /><Relationship Id="rId3" Type="http://schemas.openxmlformats.org/officeDocument/2006/relationships/hyperlink" Target="https://podminky.urs.cz/item/CS_URS_2024_01/162301973" TargetMode="External" /><Relationship Id="rId4" Type="http://schemas.openxmlformats.org/officeDocument/2006/relationships/hyperlink" Target="https://podminky.urs.cz/item/CS_URS_2024_01/111251101" TargetMode="External" /><Relationship Id="rId5" Type="http://schemas.openxmlformats.org/officeDocument/2006/relationships/hyperlink" Target="https://podminky.urs.cz/item/CS_URS_2024_01/162301501" TargetMode="External" /><Relationship Id="rId6" Type="http://schemas.openxmlformats.org/officeDocument/2006/relationships/hyperlink" Target="https://podminky.urs.cz/item/CS_URS_2024_01/997013811" TargetMode="External" /><Relationship Id="rId7" Type="http://schemas.openxmlformats.org/officeDocument/2006/relationships/hyperlink" Target="https://podminky.urs.cz/item/CS_URS_2024_01/122351101" TargetMode="External" /><Relationship Id="rId8" Type="http://schemas.openxmlformats.org/officeDocument/2006/relationships/hyperlink" Target="https://podminky.urs.cz/item/CS_URS_2024_01/122351103" TargetMode="External" /><Relationship Id="rId9" Type="http://schemas.openxmlformats.org/officeDocument/2006/relationships/hyperlink" Target="https://podminky.urs.cz/item/CS_URS_2024_01/122351104" TargetMode="External" /><Relationship Id="rId10" Type="http://schemas.openxmlformats.org/officeDocument/2006/relationships/hyperlink" Target="https://podminky.urs.cz/item/CS_URS_2024_01/16265113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966001211" TargetMode="External" /><Relationship Id="rId13" Type="http://schemas.openxmlformats.org/officeDocument/2006/relationships/hyperlink" Target="https://podminky.urs.cz/item/CS_URS_2024_01/997231111" TargetMode="External" /><Relationship Id="rId14" Type="http://schemas.openxmlformats.org/officeDocument/2006/relationships/hyperlink" Target="https://podminky.urs.cz/item/CS_URS_2024_01/997013811" TargetMode="External" /><Relationship Id="rId15" Type="http://schemas.openxmlformats.org/officeDocument/2006/relationships/hyperlink" Target="https://podminky.urs.cz/item/CS_URS_2024_01/962022391" TargetMode="External" /><Relationship Id="rId16" Type="http://schemas.openxmlformats.org/officeDocument/2006/relationships/hyperlink" Target="https://podminky.urs.cz/item/CS_URS_2024_01/961044111" TargetMode="External" /><Relationship Id="rId17" Type="http://schemas.openxmlformats.org/officeDocument/2006/relationships/hyperlink" Target="https://podminky.urs.cz/item/CS_URS_2024_01/997013501" TargetMode="External" /><Relationship Id="rId18" Type="http://schemas.openxmlformats.org/officeDocument/2006/relationships/hyperlink" Target="https://podminky.urs.cz/item/CS_URS_2024_01/997013509" TargetMode="External" /><Relationship Id="rId19" Type="http://schemas.openxmlformats.org/officeDocument/2006/relationships/hyperlink" Target="https://podminky.urs.cz/item/CS_URS_2024_01/997013873" TargetMode="External" /><Relationship Id="rId20" Type="http://schemas.openxmlformats.org/officeDocument/2006/relationships/hyperlink" Target="https://podminky.urs.cz/item/CS_URS_2024_01/997013861" TargetMode="External" /><Relationship Id="rId21" Type="http://schemas.openxmlformats.org/officeDocument/2006/relationships/hyperlink" Target="https://podminky.urs.cz/item/CS_URS_2024_01/113154364" TargetMode="External" /><Relationship Id="rId22" Type="http://schemas.openxmlformats.org/officeDocument/2006/relationships/hyperlink" Target="https://podminky.urs.cz/item/CS_URS_2024_01/113107233" TargetMode="External" /><Relationship Id="rId23" Type="http://schemas.openxmlformats.org/officeDocument/2006/relationships/hyperlink" Target="https://podminky.urs.cz/item/CS_URS_2024_01/113107332" TargetMode="External" /><Relationship Id="rId24" Type="http://schemas.openxmlformats.org/officeDocument/2006/relationships/hyperlink" Target="https://podminky.urs.cz/item/CS_URS_2024_01/113107333" TargetMode="External" /><Relationship Id="rId25" Type="http://schemas.openxmlformats.org/officeDocument/2006/relationships/hyperlink" Target="https://podminky.urs.cz/item/CS_URS_2024_01/113107232" TargetMode="External" /><Relationship Id="rId26" Type="http://schemas.openxmlformats.org/officeDocument/2006/relationships/hyperlink" Target="https://podminky.urs.cz/item/CS_URS_2024_01/113107233" TargetMode="External" /><Relationship Id="rId27" Type="http://schemas.openxmlformats.org/officeDocument/2006/relationships/hyperlink" Target="https://podminky.urs.cz/item/CS_URS_2024_01/997221561" TargetMode="External" /><Relationship Id="rId28" Type="http://schemas.openxmlformats.org/officeDocument/2006/relationships/hyperlink" Target="https://podminky.urs.cz/item/CS_URS_2024_01/997221569" TargetMode="External" /><Relationship Id="rId29" Type="http://schemas.openxmlformats.org/officeDocument/2006/relationships/hyperlink" Target="https://podminky.urs.cz/item/CS_URS_2024_01/997221875" TargetMode="External" /><Relationship Id="rId30" Type="http://schemas.openxmlformats.org/officeDocument/2006/relationships/hyperlink" Target="https://podminky.urs.cz/item/CS_URS_2024_01/997221861" TargetMode="External" /><Relationship Id="rId31" Type="http://schemas.openxmlformats.org/officeDocument/2006/relationships/hyperlink" Target="https://podminky.urs.cz/item/CS_URS_2024_01/113154232" TargetMode="External" /><Relationship Id="rId32" Type="http://schemas.openxmlformats.org/officeDocument/2006/relationships/hyperlink" Target="https://podminky.urs.cz/item/CS_URS_2024_01/113107232" TargetMode="External" /><Relationship Id="rId33" Type="http://schemas.openxmlformats.org/officeDocument/2006/relationships/hyperlink" Target="https://podminky.urs.cz/item/CS_URS_2024_01/113107234" TargetMode="External" /><Relationship Id="rId34" Type="http://schemas.openxmlformats.org/officeDocument/2006/relationships/hyperlink" Target="https://podminky.urs.cz/item/CS_URS_2024_01/113107173" TargetMode="External" /><Relationship Id="rId35" Type="http://schemas.openxmlformats.org/officeDocument/2006/relationships/hyperlink" Target="https://podminky.urs.cz/item/CS_URS_2024_01/997221561" TargetMode="External" /><Relationship Id="rId36" Type="http://schemas.openxmlformats.org/officeDocument/2006/relationships/hyperlink" Target="https://podminky.urs.cz/item/CS_URS_2024_01/997221569" TargetMode="External" /><Relationship Id="rId37" Type="http://schemas.openxmlformats.org/officeDocument/2006/relationships/hyperlink" Target="https://podminky.urs.cz/item/CS_URS_2024_01/997221875" TargetMode="External" /><Relationship Id="rId38" Type="http://schemas.openxmlformats.org/officeDocument/2006/relationships/hyperlink" Target="https://podminky.urs.cz/item/CS_URS_2024_01/997221861" TargetMode="External" /><Relationship Id="rId39" Type="http://schemas.openxmlformats.org/officeDocument/2006/relationships/hyperlink" Target="https://podminky.urs.cz/item/CS_URS_2024_01/113106144" TargetMode="External" /><Relationship Id="rId40" Type="http://schemas.openxmlformats.org/officeDocument/2006/relationships/hyperlink" Target="https://podminky.urs.cz/item/CS_URS_2024_01/113107231" TargetMode="External" /><Relationship Id="rId41" Type="http://schemas.openxmlformats.org/officeDocument/2006/relationships/hyperlink" Target="https://podminky.urs.cz/item/CS_URS_2024_01/113107233" TargetMode="External" /><Relationship Id="rId42" Type="http://schemas.openxmlformats.org/officeDocument/2006/relationships/hyperlink" Target="https://podminky.urs.cz/item/CS_URS_2024_01/113107172" TargetMode="External" /><Relationship Id="rId43" Type="http://schemas.openxmlformats.org/officeDocument/2006/relationships/hyperlink" Target="https://podminky.urs.cz/item/CS_URS_2024_01/997221561" TargetMode="External" /><Relationship Id="rId44" Type="http://schemas.openxmlformats.org/officeDocument/2006/relationships/hyperlink" Target="https://podminky.urs.cz/item/CS_URS_2024_01/997221569" TargetMode="External" /><Relationship Id="rId45" Type="http://schemas.openxmlformats.org/officeDocument/2006/relationships/hyperlink" Target="https://podminky.urs.cz/item/CS_URS_2024_01/997221861" TargetMode="External" /><Relationship Id="rId46" Type="http://schemas.openxmlformats.org/officeDocument/2006/relationships/hyperlink" Target="https://podminky.urs.cz/item/CS_URS_2024_01/113202111" TargetMode="External" /><Relationship Id="rId47" Type="http://schemas.openxmlformats.org/officeDocument/2006/relationships/hyperlink" Target="https://podminky.urs.cz/item/CS_URS_2024_01/997221561" TargetMode="External" /><Relationship Id="rId48" Type="http://schemas.openxmlformats.org/officeDocument/2006/relationships/hyperlink" Target="https://podminky.urs.cz/item/CS_URS_2024_01/997221569" TargetMode="External" /><Relationship Id="rId49" Type="http://schemas.openxmlformats.org/officeDocument/2006/relationships/hyperlink" Target="https://podminky.urs.cz/item/CS_URS_2024_01/997221861" TargetMode="External" /><Relationship Id="rId50" Type="http://schemas.openxmlformats.org/officeDocument/2006/relationships/hyperlink" Target="https://podminky.urs.cz/item/CS_URS_2024_01/871365811" TargetMode="External" /><Relationship Id="rId51" Type="http://schemas.openxmlformats.org/officeDocument/2006/relationships/hyperlink" Target="https://podminky.urs.cz/item/CS_URS_2024_01/997221561" TargetMode="External" /><Relationship Id="rId52" Type="http://schemas.openxmlformats.org/officeDocument/2006/relationships/hyperlink" Target="https://podminky.urs.cz/item/CS_URS_2024_01/997221569" TargetMode="External" /><Relationship Id="rId53" Type="http://schemas.openxmlformats.org/officeDocument/2006/relationships/hyperlink" Target="https://podminky.urs.cz/item/CS_URS_2024_01/997221861" TargetMode="External" /><Relationship Id="rId54" Type="http://schemas.openxmlformats.org/officeDocument/2006/relationships/hyperlink" Target="https://podminky.urs.cz/item/CS_URS_2024_01/997013813" TargetMode="External" /><Relationship Id="rId55" Type="http://schemas.openxmlformats.org/officeDocument/2006/relationships/hyperlink" Target="https://podminky.urs.cz/item/CS_URS_2024_01/181951114" TargetMode="External" /><Relationship Id="rId56" Type="http://schemas.openxmlformats.org/officeDocument/2006/relationships/hyperlink" Target="https://podminky.urs.cz/item/CS_URS_2024_01/113155364" TargetMode="External" /><Relationship Id="rId57" Type="http://schemas.openxmlformats.org/officeDocument/2006/relationships/hyperlink" Target="https://podminky.urs.cz/item/CS_URS_2024_01/997221561" TargetMode="External" /><Relationship Id="rId58" Type="http://schemas.openxmlformats.org/officeDocument/2006/relationships/hyperlink" Target="https://podminky.urs.cz/item/CS_URS_2024_01/997221569" TargetMode="External" /><Relationship Id="rId59" Type="http://schemas.openxmlformats.org/officeDocument/2006/relationships/hyperlink" Target="https://podminky.urs.cz/item/CS_URS_2024_01/997221861" TargetMode="External" /><Relationship Id="rId60" Type="http://schemas.openxmlformats.org/officeDocument/2006/relationships/hyperlink" Target="https://podminky.urs.cz/item/CS_URS_2024_01/564871111" TargetMode="External" /><Relationship Id="rId61" Type="http://schemas.openxmlformats.org/officeDocument/2006/relationships/hyperlink" Target="https://podminky.urs.cz/item/CS_URS_2024_01/113155364" TargetMode="External" /><Relationship Id="rId62" Type="http://schemas.openxmlformats.org/officeDocument/2006/relationships/hyperlink" Target="https://podminky.urs.cz/item/CS_URS_2024_01/997221561" TargetMode="External" /><Relationship Id="rId63" Type="http://schemas.openxmlformats.org/officeDocument/2006/relationships/hyperlink" Target="https://podminky.urs.cz/item/CS_URS_2024_01/997221569" TargetMode="External" /><Relationship Id="rId64" Type="http://schemas.openxmlformats.org/officeDocument/2006/relationships/hyperlink" Target="https://podminky.urs.cz/item/CS_URS_2024_01/997221861" TargetMode="External" /><Relationship Id="rId65" Type="http://schemas.openxmlformats.org/officeDocument/2006/relationships/hyperlink" Target="https://podminky.urs.cz/item/CS_URS_2024_01/564871116" TargetMode="External" /><Relationship Id="rId66" Type="http://schemas.openxmlformats.org/officeDocument/2006/relationships/hyperlink" Target="https://podminky.urs.cz/item/CS_URS_2024_01/577134221" TargetMode="External" /><Relationship Id="rId67" Type="http://schemas.openxmlformats.org/officeDocument/2006/relationships/hyperlink" Target="https://podminky.urs.cz/item/CS_URS_2024_01/573231111" TargetMode="External" /><Relationship Id="rId68" Type="http://schemas.openxmlformats.org/officeDocument/2006/relationships/hyperlink" Target="https://podminky.urs.cz/item/CS_URS_2024_01/577155122" TargetMode="External" /><Relationship Id="rId69" Type="http://schemas.openxmlformats.org/officeDocument/2006/relationships/hyperlink" Target="https://podminky.urs.cz/item/CS_URS_2024_01/573231111" TargetMode="External" /><Relationship Id="rId70" Type="http://schemas.openxmlformats.org/officeDocument/2006/relationships/hyperlink" Target="https://podminky.urs.cz/item/CS_URS_2024_01/565135121" TargetMode="External" /><Relationship Id="rId71" Type="http://schemas.openxmlformats.org/officeDocument/2006/relationships/hyperlink" Target="https://podminky.urs.cz/item/CS_URS_2024_01/573191111" TargetMode="External" /><Relationship Id="rId72" Type="http://schemas.openxmlformats.org/officeDocument/2006/relationships/hyperlink" Target="https://podminky.urs.cz/item/CS_URS_2024_01/564851111" TargetMode="External" /><Relationship Id="rId73" Type="http://schemas.openxmlformats.org/officeDocument/2006/relationships/hyperlink" Target="https://podminky.urs.cz/item/CS_URS_2024_01/577134211" TargetMode="External" /><Relationship Id="rId74" Type="http://schemas.openxmlformats.org/officeDocument/2006/relationships/hyperlink" Target="https://podminky.urs.cz/item/CS_URS_2024_01/573231111" TargetMode="External" /><Relationship Id="rId75" Type="http://schemas.openxmlformats.org/officeDocument/2006/relationships/hyperlink" Target="https://podminky.urs.cz/item/CS_URS_2024_01/577155112" TargetMode="External" /><Relationship Id="rId76" Type="http://schemas.openxmlformats.org/officeDocument/2006/relationships/hyperlink" Target="https://podminky.urs.cz/item/CS_URS_2024_01/573231111" TargetMode="External" /><Relationship Id="rId77" Type="http://schemas.openxmlformats.org/officeDocument/2006/relationships/hyperlink" Target="https://podminky.urs.cz/item/CS_URS_2024_01/577134131" TargetMode="External" /><Relationship Id="rId78" Type="http://schemas.openxmlformats.org/officeDocument/2006/relationships/hyperlink" Target="https://podminky.urs.cz/item/CS_URS_2024_01/573211107" TargetMode="External" /><Relationship Id="rId79" Type="http://schemas.openxmlformats.org/officeDocument/2006/relationships/hyperlink" Target="https://podminky.urs.cz/item/CS_URS_2024_01/577155132" TargetMode="External" /><Relationship Id="rId80" Type="http://schemas.openxmlformats.org/officeDocument/2006/relationships/hyperlink" Target="https://podminky.urs.cz/item/CS_URS_2024_01/573211108" TargetMode="External" /><Relationship Id="rId81" Type="http://schemas.openxmlformats.org/officeDocument/2006/relationships/hyperlink" Target="https://podminky.urs.cz/item/CS_URS_2024_01/596211255" TargetMode="External" /><Relationship Id="rId82" Type="http://schemas.openxmlformats.org/officeDocument/2006/relationships/hyperlink" Target="https://podminky.urs.cz/item/CS_URS_2024_01/564851111" TargetMode="External" /><Relationship Id="rId83" Type="http://schemas.openxmlformats.org/officeDocument/2006/relationships/hyperlink" Target="https://podminky.urs.cz/item/CS_URS_2024_01/596211253" TargetMode="External" /><Relationship Id="rId84" Type="http://schemas.openxmlformats.org/officeDocument/2006/relationships/hyperlink" Target="https://podminky.urs.cz/item/CS_URS_2024_01/564851011" TargetMode="External" /><Relationship Id="rId85" Type="http://schemas.openxmlformats.org/officeDocument/2006/relationships/hyperlink" Target="https://podminky.urs.cz/item/CS_URS_2024_01/596211253" TargetMode="External" /><Relationship Id="rId86" Type="http://schemas.openxmlformats.org/officeDocument/2006/relationships/hyperlink" Target="https://podminky.urs.cz/item/CS_URS_2024_01/564851011" TargetMode="External" /><Relationship Id="rId87" Type="http://schemas.openxmlformats.org/officeDocument/2006/relationships/hyperlink" Target="https://podminky.urs.cz/item/CS_URS_2024_01/596211253" TargetMode="External" /><Relationship Id="rId88" Type="http://schemas.openxmlformats.org/officeDocument/2006/relationships/hyperlink" Target="https://podminky.urs.cz/item/CS_URS_2024_01/564851011" TargetMode="External" /><Relationship Id="rId89" Type="http://schemas.openxmlformats.org/officeDocument/2006/relationships/hyperlink" Target="https://podminky.urs.cz/item/CS_URS_2024_01/596412213" TargetMode="External" /><Relationship Id="rId90" Type="http://schemas.openxmlformats.org/officeDocument/2006/relationships/hyperlink" Target="https://podminky.urs.cz/item/CS_URS_2024_01/596211263" TargetMode="External" /><Relationship Id="rId91" Type="http://schemas.openxmlformats.org/officeDocument/2006/relationships/hyperlink" Target="https://podminky.urs.cz/item/CS_URS_2024_01/564851111" TargetMode="External" /><Relationship Id="rId92" Type="http://schemas.openxmlformats.org/officeDocument/2006/relationships/hyperlink" Target="https://podminky.urs.cz/item/CS_URS_2024_01/564851114" TargetMode="External" /><Relationship Id="rId93" Type="http://schemas.openxmlformats.org/officeDocument/2006/relationships/hyperlink" Target="https://podminky.urs.cz/item/CS_URS_2024_01/596211263" TargetMode="External" /><Relationship Id="rId94" Type="http://schemas.openxmlformats.org/officeDocument/2006/relationships/hyperlink" Target="https://podminky.urs.cz/item/CS_URS_2024_01/564851011" TargetMode="External" /><Relationship Id="rId95" Type="http://schemas.openxmlformats.org/officeDocument/2006/relationships/hyperlink" Target="https://podminky.urs.cz/item/CS_URS_2024_01/564851014" TargetMode="External" /><Relationship Id="rId96" Type="http://schemas.openxmlformats.org/officeDocument/2006/relationships/hyperlink" Target="https://podminky.urs.cz/item/CS_URS_2024_01/919735113" TargetMode="External" /><Relationship Id="rId97" Type="http://schemas.openxmlformats.org/officeDocument/2006/relationships/hyperlink" Target="https://podminky.urs.cz/item/CS_URS_2024_01/919732221" TargetMode="External" /><Relationship Id="rId98" Type="http://schemas.openxmlformats.org/officeDocument/2006/relationships/hyperlink" Target="https://podminky.urs.cz/item/CS_URS_2024_01/919732211" TargetMode="External" /><Relationship Id="rId99" Type="http://schemas.openxmlformats.org/officeDocument/2006/relationships/hyperlink" Target="https://podminky.urs.cz/item/CS_URS_2024_01/916131213" TargetMode="External" /><Relationship Id="rId100" Type="http://schemas.openxmlformats.org/officeDocument/2006/relationships/hyperlink" Target="https://podminky.urs.cz/item/CS_URS_2024_01/916241113" TargetMode="External" /><Relationship Id="rId101" Type="http://schemas.openxmlformats.org/officeDocument/2006/relationships/hyperlink" Target="https://podminky.urs.cz/item/CS_URS_2024_01/916231213" TargetMode="External" /><Relationship Id="rId102" Type="http://schemas.openxmlformats.org/officeDocument/2006/relationships/hyperlink" Target="https://podminky.urs.cz/item/CS_URS_2024_01/916231113" TargetMode="External" /><Relationship Id="rId103" Type="http://schemas.openxmlformats.org/officeDocument/2006/relationships/hyperlink" Target="https://podminky.urs.cz/item/CS_URS_2024_01/935114121" TargetMode="External" /><Relationship Id="rId104" Type="http://schemas.openxmlformats.org/officeDocument/2006/relationships/hyperlink" Target="https://podminky.urs.cz/item/CS_URS_2024_01/899132111" TargetMode="External" /><Relationship Id="rId105" Type="http://schemas.openxmlformats.org/officeDocument/2006/relationships/hyperlink" Target="https://podminky.urs.cz/item/CS_URS_2024_01/966006132" TargetMode="External" /><Relationship Id="rId106" Type="http://schemas.openxmlformats.org/officeDocument/2006/relationships/hyperlink" Target="https://podminky.urs.cz/item/CS_URS_2024_01/966006211" TargetMode="External" /><Relationship Id="rId107" Type="http://schemas.openxmlformats.org/officeDocument/2006/relationships/hyperlink" Target="https://podminky.urs.cz/item/CS_URS_2024_01/914111111" TargetMode="External" /><Relationship Id="rId108" Type="http://schemas.openxmlformats.org/officeDocument/2006/relationships/hyperlink" Target="https://podminky.urs.cz/item/CS_URS_2024_01/914511111" TargetMode="External" /><Relationship Id="rId109" Type="http://schemas.openxmlformats.org/officeDocument/2006/relationships/hyperlink" Target="https://podminky.urs.cz/item/CS_URS_2024_01/966007223" TargetMode="External" /><Relationship Id="rId110" Type="http://schemas.openxmlformats.org/officeDocument/2006/relationships/hyperlink" Target="https://podminky.urs.cz/item/CS_URS_2024_01/915231112" TargetMode="External" /><Relationship Id="rId111" Type="http://schemas.openxmlformats.org/officeDocument/2006/relationships/hyperlink" Target="https://podminky.urs.cz/item/CS_URS_2024_01/915211116" TargetMode="External" /><Relationship Id="rId112" Type="http://schemas.openxmlformats.org/officeDocument/2006/relationships/hyperlink" Target="https://podminky.urs.cz/item/CS_URS_2024_01/915221112" TargetMode="External" /><Relationship Id="rId113" Type="http://schemas.openxmlformats.org/officeDocument/2006/relationships/hyperlink" Target="https://podminky.urs.cz/item/CS_URS_2024_01/915231112" TargetMode="External" /><Relationship Id="rId114" Type="http://schemas.openxmlformats.org/officeDocument/2006/relationships/hyperlink" Target="https://podminky.urs.cz/item/CS_URS_2024_01/915311111" TargetMode="External" /><Relationship Id="rId115" Type="http://schemas.openxmlformats.org/officeDocument/2006/relationships/hyperlink" Target="https://podminky.urs.cz/item/CS_URS_2024_01/915611111" TargetMode="External" /><Relationship Id="rId116" Type="http://schemas.openxmlformats.org/officeDocument/2006/relationships/hyperlink" Target="https://podminky.urs.cz/item/CS_URS_2024_01/915621111" TargetMode="External" /><Relationship Id="rId117" Type="http://schemas.openxmlformats.org/officeDocument/2006/relationships/hyperlink" Target="https://podminky.urs.cz/item/CS_URS_2024_01/998223011" TargetMode="External" /><Relationship Id="rId1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18202016" TargetMode="External" /><Relationship Id="rId2" Type="http://schemas.openxmlformats.org/officeDocument/2006/relationships/hyperlink" Target="https://podminky.urs.cz/item/CS_URS_2024_01/218204103" TargetMode="External" /><Relationship Id="rId3" Type="http://schemas.openxmlformats.org/officeDocument/2006/relationships/hyperlink" Target="https://podminky.urs.cz/item/CS_URS_2024_01/218204201" TargetMode="External" /><Relationship Id="rId4" Type="http://schemas.openxmlformats.org/officeDocument/2006/relationships/hyperlink" Target="https://podminky.urs.cz/item/CS_URS_2024_01/218220300" TargetMode="External" /><Relationship Id="rId5" Type="http://schemas.openxmlformats.org/officeDocument/2006/relationships/hyperlink" Target="https://podminky.urs.cz/item/CS_URS_2024_01/218100003" TargetMode="External" /><Relationship Id="rId6" Type="http://schemas.openxmlformats.org/officeDocument/2006/relationships/hyperlink" Target="https://podminky.urs.cz/item/CS_URS_2024_01/218100001" TargetMode="External" /><Relationship Id="rId7" Type="http://schemas.openxmlformats.org/officeDocument/2006/relationships/hyperlink" Target="https://podminky.urs.cz/item/CS_URS_2024_01/218204011" TargetMode="External" /><Relationship Id="rId8" Type="http://schemas.openxmlformats.org/officeDocument/2006/relationships/hyperlink" Target="https://podminky.urs.cz/item/CS_URS_2024_01/945421110" TargetMode="External" /><Relationship Id="rId9" Type="http://schemas.openxmlformats.org/officeDocument/2006/relationships/hyperlink" Target="https://podminky.urs.cz/item/CS_URS_2024_01/210204011" TargetMode="External" /><Relationship Id="rId10" Type="http://schemas.openxmlformats.org/officeDocument/2006/relationships/hyperlink" Target="https://podminky.urs.cz/item/CS_URS_2024_01/741122134" TargetMode="External" /><Relationship Id="rId11" Type="http://schemas.openxmlformats.org/officeDocument/2006/relationships/hyperlink" Target="https://podminky.urs.cz/item/CS_URS_2024_01/210100252" TargetMode="External" /><Relationship Id="rId12" Type="http://schemas.openxmlformats.org/officeDocument/2006/relationships/hyperlink" Target="https://podminky.urs.cz/item/CS_URS_2024_01/741410041" TargetMode="External" /><Relationship Id="rId13" Type="http://schemas.openxmlformats.org/officeDocument/2006/relationships/hyperlink" Target="https://podminky.urs.cz/item/CS_URS_2024_01/210220301" TargetMode="External" /><Relationship Id="rId14" Type="http://schemas.openxmlformats.org/officeDocument/2006/relationships/hyperlink" Target="https://podminky.urs.cz/item/CS_URS_2024_01/210220020" TargetMode="External" /><Relationship Id="rId15" Type="http://schemas.openxmlformats.org/officeDocument/2006/relationships/hyperlink" Target="https://podminky.urs.cz/item/CS_URS_2024_01/210220302" TargetMode="External" /><Relationship Id="rId16" Type="http://schemas.openxmlformats.org/officeDocument/2006/relationships/hyperlink" Target="https://podminky.urs.cz/item/CS_URS_2024_01/210204201" TargetMode="External" /><Relationship Id="rId17" Type="http://schemas.openxmlformats.org/officeDocument/2006/relationships/hyperlink" Target="https://podminky.urs.cz/item/CS_URS_2024_01/741231002" TargetMode="External" /><Relationship Id="rId18" Type="http://schemas.openxmlformats.org/officeDocument/2006/relationships/hyperlink" Target="https://podminky.urs.cz/item/CS_URS_2024_01/741122142" TargetMode="External" /><Relationship Id="rId19" Type="http://schemas.openxmlformats.org/officeDocument/2006/relationships/hyperlink" Target="https://podminky.urs.cz/item/CS_URS_2024_01/210204103" TargetMode="External" /><Relationship Id="rId20" Type="http://schemas.openxmlformats.org/officeDocument/2006/relationships/hyperlink" Target="https://podminky.urs.cz/item/CS_URS_2024_01/210204105" TargetMode="External" /><Relationship Id="rId21" Type="http://schemas.openxmlformats.org/officeDocument/2006/relationships/hyperlink" Target="https://podminky.urs.cz/item/CS_URS_2024_01/210202013" TargetMode="External" /><Relationship Id="rId22" Type="http://schemas.openxmlformats.org/officeDocument/2006/relationships/hyperlink" Target="https://podminky.urs.cz/item/CS_URS_2024_01/210100096" TargetMode="External" /><Relationship Id="rId23" Type="http://schemas.openxmlformats.org/officeDocument/2006/relationships/hyperlink" Target="https://podminky.urs.cz/item/CS_URS_2024_01/210100101" TargetMode="External" /><Relationship Id="rId24" Type="http://schemas.openxmlformats.org/officeDocument/2006/relationships/hyperlink" Target="https://podminky.urs.cz/item/CS_URS_2024_01/011464000" TargetMode="External" /><Relationship Id="rId25" Type="http://schemas.openxmlformats.org/officeDocument/2006/relationships/hyperlink" Target="https://podminky.urs.cz/item/CS_URS_2024_01/741810003" TargetMode="External" /><Relationship Id="rId26" Type="http://schemas.openxmlformats.org/officeDocument/2006/relationships/hyperlink" Target="https://podminky.urs.cz/item/CS_URS_2024_01/741810011" TargetMode="External" /><Relationship Id="rId27" Type="http://schemas.openxmlformats.org/officeDocument/2006/relationships/hyperlink" Target="https://podminky.urs.cz/item/CS_URS_2024_01/460010023" TargetMode="External" /><Relationship Id="rId28" Type="http://schemas.openxmlformats.org/officeDocument/2006/relationships/hyperlink" Target="https://podminky.urs.cz/item/CS_URS_2024_01/012002000" TargetMode="External" /><Relationship Id="rId29" Type="http://schemas.openxmlformats.org/officeDocument/2006/relationships/hyperlink" Target="https://podminky.urs.cz/item/CS_URS_2024_01/468051121" TargetMode="External" /><Relationship Id="rId30" Type="http://schemas.openxmlformats.org/officeDocument/2006/relationships/hyperlink" Target="https://podminky.urs.cz/item/CS_URS_2024_01/460391123" TargetMode="External" /><Relationship Id="rId31" Type="http://schemas.openxmlformats.org/officeDocument/2006/relationships/hyperlink" Target="https://podminky.urs.cz/item/CS_URS_2024_01/460131113" TargetMode="External" /><Relationship Id="rId32" Type="http://schemas.openxmlformats.org/officeDocument/2006/relationships/hyperlink" Target="https://podminky.urs.cz/item/CS_URS_2024_01/460080013" TargetMode="External" /><Relationship Id="rId33" Type="http://schemas.openxmlformats.org/officeDocument/2006/relationships/hyperlink" Target="https://podminky.urs.cz/item/CS_URS_2024_01/871361101" TargetMode="External" /><Relationship Id="rId34" Type="http://schemas.openxmlformats.org/officeDocument/2006/relationships/hyperlink" Target="https://podminky.urs.cz/item/CS_URS_2024_01/460520172" TargetMode="External" /><Relationship Id="rId35" Type="http://schemas.openxmlformats.org/officeDocument/2006/relationships/hyperlink" Target="https://podminky.urs.cz/item/CS_URS_2024_01/460161153" TargetMode="External" /><Relationship Id="rId36" Type="http://schemas.openxmlformats.org/officeDocument/2006/relationships/hyperlink" Target="https://podminky.urs.cz/item/CS_URS_2024_01/460661111" TargetMode="External" /><Relationship Id="rId37" Type="http://schemas.openxmlformats.org/officeDocument/2006/relationships/hyperlink" Target="https://podminky.urs.cz/item/CS_URS_2024_01/460791213" TargetMode="External" /><Relationship Id="rId38" Type="http://schemas.openxmlformats.org/officeDocument/2006/relationships/hyperlink" Target="https://podminky.urs.cz/item/CS_URS_2024_01/460671113" TargetMode="External" /><Relationship Id="rId39" Type="http://schemas.openxmlformats.org/officeDocument/2006/relationships/hyperlink" Target="https://podminky.urs.cz/item/CS_URS_2024_01/460431163" TargetMode="External" /><Relationship Id="rId40" Type="http://schemas.openxmlformats.org/officeDocument/2006/relationships/hyperlink" Target="https://podminky.urs.cz/item/CS_URS_2024_01/460161313" TargetMode="External" /><Relationship Id="rId41" Type="http://schemas.openxmlformats.org/officeDocument/2006/relationships/hyperlink" Target="https://podminky.urs.cz/item/CS_URS_2024_01/460791214" TargetMode="External" /><Relationship Id="rId42" Type="http://schemas.openxmlformats.org/officeDocument/2006/relationships/hyperlink" Target="https://podminky.urs.cz/item/CS_URS_2024_01/460742131" TargetMode="External" /><Relationship Id="rId43" Type="http://schemas.openxmlformats.org/officeDocument/2006/relationships/hyperlink" Target="https://podminky.urs.cz/item/CS_URS_2024_01/460431333" TargetMode="External" /><Relationship Id="rId44" Type="http://schemas.openxmlformats.org/officeDocument/2006/relationships/hyperlink" Target="https://podminky.urs.cz/item/CS_URS_2024_01/460281111" TargetMode="External" /><Relationship Id="rId45" Type="http://schemas.openxmlformats.org/officeDocument/2006/relationships/hyperlink" Target="https://podminky.urs.cz/item/CS_URS_2024_01/460281121" TargetMode="External" /><Relationship Id="rId46" Type="http://schemas.openxmlformats.org/officeDocument/2006/relationships/hyperlink" Target="https://podminky.urs.cz/item/CS_URS_2024_01/468041123" TargetMode="External" /><Relationship Id="rId47" Type="http://schemas.openxmlformats.org/officeDocument/2006/relationships/hyperlink" Target="https://podminky.urs.cz/item/CS_URS_2024_01/468041112" TargetMode="External" /><Relationship Id="rId48" Type="http://schemas.openxmlformats.org/officeDocument/2006/relationships/hyperlink" Target="https://podminky.urs.cz/item/CS_URS_2024_01/468011143" TargetMode="External" /><Relationship Id="rId49" Type="http://schemas.openxmlformats.org/officeDocument/2006/relationships/hyperlink" Target="https://podminky.urs.cz/item/CS_URS_2024_01/468011131" TargetMode="External" /><Relationship Id="rId50" Type="http://schemas.openxmlformats.org/officeDocument/2006/relationships/hyperlink" Target="https://podminky.urs.cz/item/CS_URS_2024_01/460871132" TargetMode="External" /><Relationship Id="rId51" Type="http://schemas.openxmlformats.org/officeDocument/2006/relationships/hyperlink" Target="https://podminky.urs.cz/item/CS_URS_2024_01/460871172" TargetMode="External" /><Relationship Id="rId52" Type="http://schemas.openxmlformats.org/officeDocument/2006/relationships/hyperlink" Target="https://podminky.urs.cz/item/CS_URS_2024_01/576153311" TargetMode="External" /><Relationship Id="rId53" Type="http://schemas.openxmlformats.org/officeDocument/2006/relationships/hyperlink" Target="https://podminky.urs.cz/item/CS_URS_2024_01/468021212" TargetMode="External" /><Relationship Id="rId54" Type="http://schemas.openxmlformats.org/officeDocument/2006/relationships/hyperlink" Target="https://podminky.urs.cz/item/CS_URS_2024_01/460881612" TargetMode="External" /><Relationship Id="rId55" Type="http://schemas.openxmlformats.org/officeDocument/2006/relationships/hyperlink" Target="https://podminky.urs.cz/item/CS_URS_2024_01/469972111" TargetMode="External" /><Relationship Id="rId56" Type="http://schemas.openxmlformats.org/officeDocument/2006/relationships/hyperlink" Target="https://podminky.urs.cz/item/CS_URS_2024_01/469972121" TargetMode="External" /><Relationship Id="rId57" Type="http://schemas.openxmlformats.org/officeDocument/2006/relationships/hyperlink" Target="https://podminky.urs.cz/item/CS_URS_2024_01/469973120" TargetMode="External" /><Relationship Id="rId58" Type="http://schemas.openxmlformats.org/officeDocument/2006/relationships/hyperlink" Target="https://podminky.urs.cz/item/CS_URS_2024_01/469973125" TargetMode="External" /><Relationship Id="rId59" Type="http://schemas.openxmlformats.org/officeDocument/2006/relationships/hyperlink" Target="https://podminky.urs.cz/item/CS_URS_2024_01/460361121" TargetMode="External" /><Relationship Id="rId6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12752401" TargetMode="External" /><Relationship Id="rId2" Type="http://schemas.openxmlformats.org/officeDocument/2006/relationships/hyperlink" Target="https://podminky.urs.cz/item/CS_URS_2024_01/211971121" TargetMode="External" /><Relationship Id="rId3" Type="http://schemas.openxmlformats.org/officeDocument/2006/relationships/hyperlink" Target="https://podminky.urs.cz/item/CS_URS_2024_01/211531111" TargetMode="External" /><Relationship Id="rId4" Type="http://schemas.openxmlformats.org/officeDocument/2006/relationships/hyperlink" Target="https://podminky.urs.cz/item/CS_URS_2024_01/174251101" TargetMode="External" /><Relationship Id="rId5" Type="http://schemas.openxmlformats.org/officeDocument/2006/relationships/hyperlink" Target="https://podminky.urs.cz/item/CS_URS_2024_01/181111111" TargetMode="External" /><Relationship Id="rId6" Type="http://schemas.openxmlformats.org/officeDocument/2006/relationships/hyperlink" Target="https://podminky.urs.cz/item/CS_URS_2024_01/181351103" TargetMode="External" /><Relationship Id="rId7" Type="http://schemas.openxmlformats.org/officeDocument/2006/relationships/hyperlink" Target="https://podminky.urs.cz/item/CS_URS_2024_01/571908111" TargetMode="External" /><Relationship Id="rId8" Type="http://schemas.openxmlformats.org/officeDocument/2006/relationships/hyperlink" Target="https://podminky.urs.cz/item/CS_URS_2024_01/181351115" TargetMode="External" /><Relationship Id="rId9" Type="http://schemas.openxmlformats.org/officeDocument/2006/relationships/hyperlink" Target="https://podminky.urs.cz/item/CS_URS_2024_01/99822301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899103211" TargetMode="External" /><Relationship Id="rId2" Type="http://schemas.openxmlformats.org/officeDocument/2006/relationships/hyperlink" Target="https://podminky.urs.cz/item/CS_URS_2024_01/890331851" TargetMode="External" /><Relationship Id="rId3" Type="http://schemas.openxmlformats.org/officeDocument/2006/relationships/hyperlink" Target="https://podminky.urs.cz/item/CS_URS_2024_01/997221561" TargetMode="External" /><Relationship Id="rId4" Type="http://schemas.openxmlformats.org/officeDocument/2006/relationships/hyperlink" Target="https://podminky.urs.cz/item/CS_URS_2024_01/997221569" TargetMode="External" /><Relationship Id="rId5" Type="http://schemas.openxmlformats.org/officeDocument/2006/relationships/hyperlink" Target="https://podminky.urs.cz/item/CS_URS_2024_01/997221862" TargetMode="External" /><Relationship Id="rId6" Type="http://schemas.openxmlformats.org/officeDocument/2006/relationships/hyperlink" Target="https://podminky.urs.cz/item/CS_URS_2024_01/311353111" TargetMode="External" /><Relationship Id="rId7" Type="http://schemas.openxmlformats.org/officeDocument/2006/relationships/hyperlink" Target="https://podminky.urs.cz/item/CS_URS_2024_01/311353112" TargetMode="External" /><Relationship Id="rId8" Type="http://schemas.openxmlformats.org/officeDocument/2006/relationships/hyperlink" Target="https://podminky.urs.cz/item/CS_URS_2024_01/894601111" TargetMode="External" /><Relationship Id="rId9" Type="http://schemas.openxmlformats.org/officeDocument/2006/relationships/hyperlink" Target="https://podminky.urs.cz/item/CS_URS_2024_01/894201261" TargetMode="External" /><Relationship Id="rId10" Type="http://schemas.openxmlformats.org/officeDocument/2006/relationships/hyperlink" Target="https://podminky.urs.cz/item/CS_URS_2024_01/899104112" TargetMode="External" /><Relationship Id="rId11" Type="http://schemas.openxmlformats.org/officeDocument/2006/relationships/hyperlink" Target="https://podminky.urs.cz/item/CS_URS_2024_01/899103211" TargetMode="External" /><Relationship Id="rId12" Type="http://schemas.openxmlformats.org/officeDocument/2006/relationships/hyperlink" Target="https://podminky.urs.cz/item/CS_URS_2024_01/890331851" TargetMode="External" /><Relationship Id="rId13" Type="http://schemas.openxmlformats.org/officeDocument/2006/relationships/hyperlink" Target="https://podminky.urs.cz/item/CS_URS_2024_01/997221561" TargetMode="External" /><Relationship Id="rId14" Type="http://schemas.openxmlformats.org/officeDocument/2006/relationships/hyperlink" Target="https://podminky.urs.cz/item/CS_URS_2024_01/997221569" TargetMode="External" /><Relationship Id="rId15" Type="http://schemas.openxmlformats.org/officeDocument/2006/relationships/hyperlink" Target="https://podminky.urs.cz/item/CS_URS_2024_01/997221862" TargetMode="External" /><Relationship Id="rId16" Type="http://schemas.openxmlformats.org/officeDocument/2006/relationships/hyperlink" Target="https://podminky.urs.cz/item/CS_URS_2024_01/311353111" TargetMode="External" /><Relationship Id="rId17" Type="http://schemas.openxmlformats.org/officeDocument/2006/relationships/hyperlink" Target="https://podminky.urs.cz/item/CS_URS_2024_01/311353112" TargetMode="External" /><Relationship Id="rId18" Type="http://schemas.openxmlformats.org/officeDocument/2006/relationships/hyperlink" Target="https://podminky.urs.cz/item/CS_URS_2024_01/894601111" TargetMode="External" /><Relationship Id="rId19" Type="http://schemas.openxmlformats.org/officeDocument/2006/relationships/hyperlink" Target="https://podminky.urs.cz/item/CS_URS_2024_01/894201261" TargetMode="External" /><Relationship Id="rId20" Type="http://schemas.openxmlformats.org/officeDocument/2006/relationships/hyperlink" Target="https://podminky.urs.cz/item/CS_URS_2024_01/899104112" TargetMode="External" /><Relationship Id="rId21" Type="http://schemas.openxmlformats.org/officeDocument/2006/relationships/hyperlink" Target="https://podminky.urs.cz/item/CS_URS_2024_01/899103211" TargetMode="External" /><Relationship Id="rId22" Type="http://schemas.openxmlformats.org/officeDocument/2006/relationships/hyperlink" Target="https://podminky.urs.cz/item/CS_URS_2024_01/890331851" TargetMode="External" /><Relationship Id="rId23" Type="http://schemas.openxmlformats.org/officeDocument/2006/relationships/hyperlink" Target="https://podminky.urs.cz/item/CS_URS_2024_01/997221561" TargetMode="External" /><Relationship Id="rId24" Type="http://schemas.openxmlformats.org/officeDocument/2006/relationships/hyperlink" Target="https://podminky.urs.cz/item/CS_URS_2024_01/997221569" TargetMode="External" /><Relationship Id="rId25" Type="http://schemas.openxmlformats.org/officeDocument/2006/relationships/hyperlink" Target="https://podminky.urs.cz/item/CS_URS_2024_01/997221862" TargetMode="External" /><Relationship Id="rId26" Type="http://schemas.openxmlformats.org/officeDocument/2006/relationships/hyperlink" Target="https://podminky.urs.cz/item/CS_URS_2024_01/311353111" TargetMode="External" /><Relationship Id="rId27" Type="http://schemas.openxmlformats.org/officeDocument/2006/relationships/hyperlink" Target="https://podminky.urs.cz/item/CS_URS_2024_01/311353112" TargetMode="External" /><Relationship Id="rId28" Type="http://schemas.openxmlformats.org/officeDocument/2006/relationships/hyperlink" Target="https://podminky.urs.cz/item/CS_URS_2024_01/894601111" TargetMode="External" /><Relationship Id="rId29" Type="http://schemas.openxmlformats.org/officeDocument/2006/relationships/hyperlink" Target="https://podminky.urs.cz/item/CS_URS_2024_01/894201261" TargetMode="External" /><Relationship Id="rId30" Type="http://schemas.openxmlformats.org/officeDocument/2006/relationships/hyperlink" Target="https://podminky.urs.cz/item/CS_URS_2024_01/899104112" TargetMode="External" /><Relationship Id="rId31" Type="http://schemas.openxmlformats.org/officeDocument/2006/relationships/hyperlink" Target="https://podminky.urs.cz/item/CS_URS_2024_01/998223011" TargetMode="External" /><Relationship Id="rId3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15_R1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parteru - 1. etapa, Masarykova ulice – Trnovany, Teplice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k.ú. Teplice - Trnovany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5. 3. 2024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PROJEKTY CHLADNÝ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Komunikace'!J30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 01 - Komunikace'!P115</f>
        <v>0</v>
      </c>
      <c r="AV55" s="120">
        <f>'SO 01 - Komunikace'!J33</f>
        <v>0</v>
      </c>
      <c r="AW55" s="120">
        <f>'SO 01 - Komunikace'!J34</f>
        <v>0</v>
      </c>
      <c r="AX55" s="120">
        <f>'SO 01 - Komunikace'!J35</f>
        <v>0</v>
      </c>
      <c r="AY55" s="120">
        <f>'SO 01 - Komunikace'!J36</f>
        <v>0</v>
      </c>
      <c r="AZ55" s="120">
        <f>'SO 01 - Komunikace'!F33</f>
        <v>0</v>
      </c>
      <c r="BA55" s="120">
        <f>'SO 01 - Komunikace'!F34</f>
        <v>0</v>
      </c>
      <c r="BB55" s="120">
        <f>'SO 01 - Komunikace'!F35</f>
        <v>0</v>
      </c>
      <c r="BC55" s="120">
        <f>'SO 01 - Komunikace'!F36</f>
        <v>0</v>
      </c>
      <c r="BD55" s="122">
        <f>'SO 01 - Komunikace'!F37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Veřejné osvětlení'!J30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'SO 02 - Veřejné osvětlení'!P82</f>
        <v>0</v>
      </c>
      <c r="AV56" s="120">
        <f>'SO 02 - Veřejné osvětlení'!J33</f>
        <v>0</v>
      </c>
      <c r="AW56" s="120">
        <f>'SO 02 - Veřejné osvětlení'!J34</f>
        <v>0</v>
      </c>
      <c r="AX56" s="120">
        <f>'SO 02 - Veřejné osvětlení'!J35</f>
        <v>0</v>
      </c>
      <c r="AY56" s="120">
        <f>'SO 02 - Veřejné osvětlení'!J36</f>
        <v>0</v>
      </c>
      <c r="AZ56" s="120">
        <f>'SO 02 - Veřejné osvětlení'!F33</f>
        <v>0</v>
      </c>
      <c r="BA56" s="120">
        <f>'SO 02 - Veřejné osvětlení'!F34</f>
        <v>0</v>
      </c>
      <c r="BB56" s="120">
        <f>'SO 02 - Veřejné osvětlení'!F35</f>
        <v>0</v>
      </c>
      <c r="BC56" s="120">
        <f>'SO 02 - Veřejné osvětlení'!F36</f>
        <v>0</v>
      </c>
      <c r="BD56" s="122">
        <f>'SO 02 - Veřejné osvětlení'!F37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03 - Příprava ploch pr...'!J30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'SO 03 - Příprava ploch pr...'!P84</f>
        <v>0</v>
      </c>
      <c r="AV57" s="120">
        <f>'SO 03 - Příprava ploch pr...'!J33</f>
        <v>0</v>
      </c>
      <c r="AW57" s="120">
        <f>'SO 03 - Příprava ploch pr...'!J34</f>
        <v>0</v>
      </c>
      <c r="AX57" s="120">
        <f>'SO 03 - Příprava ploch pr...'!J35</f>
        <v>0</v>
      </c>
      <c r="AY57" s="120">
        <f>'SO 03 - Příprava ploch pr...'!J36</f>
        <v>0</v>
      </c>
      <c r="AZ57" s="120">
        <f>'SO 03 - Příprava ploch pr...'!F33</f>
        <v>0</v>
      </c>
      <c r="BA57" s="120">
        <f>'SO 03 - Příprava ploch pr...'!F34</f>
        <v>0</v>
      </c>
      <c r="BB57" s="120">
        <f>'SO 03 - Příprava ploch pr...'!F35</f>
        <v>0</v>
      </c>
      <c r="BC57" s="120">
        <f>'SO 03 - Příprava ploch pr...'!F36</f>
        <v>0</v>
      </c>
      <c r="BD57" s="122">
        <f>'SO 03 - Příprava ploch pr...'!F37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04 - Drobná architektura'!J30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24">
        <v>0</v>
      </c>
      <c r="AT58" s="125">
        <f>ROUND(SUM(AV58:AW58),2)</f>
        <v>0</v>
      </c>
      <c r="AU58" s="126">
        <f>'SO 04 - Drobná architektura'!P90</f>
        <v>0</v>
      </c>
      <c r="AV58" s="125">
        <f>'SO 04 - Drobná architektura'!J33</f>
        <v>0</v>
      </c>
      <c r="AW58" s="125">
        <f>'SO 04 - Drobná architektura'!J34</f>
        <v>0</v>
      </c>
      <c r="AX58" s="125">
        <f>'SO 04 - Drobná architektura'!J35</f>
        <v>0</v>
      </c>
      <c r="AY58" s="125">
        <f>'SO 04 - Drobná architektura'!J36</f>
        <v>0</v>
      </c>
      <c r="AZ58" s="125">
        <f>'SO 04 - Drobná architektura'!F33</f>
        <v>0</v>
      </c>
      <c r="BA58" s="125">
        <f>'SO 04 - Drobná architektura'!F34</f>
        <v>0</v>
      </c>
      <c r="BB58" s="125">
        <f>'SO 04 - Drobná architektura'!F35</f>
        <v>0</v>
      </c>
      <c r="BC58" s="125">
        <f>'SO 04 - Drobná architektura'!F36</f>
        <v>0</v>
      </c>
      <c r="BD58" s="127">
        <f>'SO 04 - Drobná architektura'!F37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5aClLIK6Jm3CCP8zoNhIg8XbDy8o2J2ht8mlCNQBeY3bd9AfAguD9FTCfdPOJ+Ynb71TmfvOJhXF4kmI3VDrAw==" hashValue="Yk9/LVWwprhuKmNLFYUM7o6DeInnbvfGhl8KwImDc4lj16DwFVZZ0b3prceeHUjRc6sdcDGL+qQ5qRXo+RIKE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Komunikace'!C2" display="/"/>
    <hyperlink ref="A56" location="'SO 02 - Veřejné osvětlení'!C2" display="/"/>
    <hyperlink ref="A57" location="'SO 03 - Příprava ploch pr...'!C2" display="/"/>
    <hyperlink ref="A58" location="'SO 04 - Drobná architektur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parteru - 1. etapa, Masarykova ulice – Trnovany,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ROUND(J115,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ROUND((SUM(BE115:BE601)),  2)</f>
        <v>0</v>
      </c>
      <c r="G33" s="38"/>
      <c r="H33" s="38"/>
      <c r="I33" s="148">
        <v>0.20999999999999999</v>
      </c>
      <c r="J33" s="147">
        <f>ROUND(((SUM(BE115:BE601))*I33),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ROUND((SUM(BF115:BF601)),  2)</f>
        <v>0</v>
      </c>
      <c r="G34" s="38"/>
      <c r="H34" s="38"/>
      <c r="I34" s="148">
        <v>0.12</v>
      </c>
      <c r="J34" s="147">
        <f>ROUND(((SUM(BF115:BF601))*I34),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ROUND((SUM(BG115:BG601)),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ROUND((SUM(BH115:BH601)),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ROUND((SUM(BI115:BI601)),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parteru - 1. etapa, Masarykova ulice – Trnovany,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Teplice - Trnovany</v>
      </c>
      <c r="G52" s="40"/>
      <c r="H52" s="40"/>
      <c r="I52" s="32" t="s">
        <v>23</v>
      </c>
      <c r="J52" s="72" t="str">
        <f>IF(J12="","",J12)</f>
        <v>5. 3. 2024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J115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J116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J117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101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102</v>
      </c>
      <c r="E63" s="174"/>
      <c r="F63" s="174"/>
      <c r="G63" s="174"/>
      <c r="H63" s="174"/>
      <c r="I63" s="174"/>
      <c r="J63" s="175">
        <f>J156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103</v>
      </c>
      <c r="E64" s="174"/>
      <c r="F64" s="174"/>
      <c r="G64" s="174"/>
      <c r="H64" s="174"/>
      <c r="I64" s="174"/>
      <c r="J64" s="175">
        <f>J163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104</v>
      </c>
      <c r="E65" s="174"/>
      <c r="F65" s="174"/>
      <c r="G65" s="174"/>
      <c r="H65" s="174"/>
      <c r="I65" s="174"/>
      <c r="J65" s="175">
        <f>J166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105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106</v>
      </c>
      <c r="E67" s="174"/>
      <c r="F67" s="174"/>
      <c r="G67" s="174"/>
      <c r="H67" s="174"/>
      <c r="I67" s="174"/>
      <c r="J67" s="175">
        <f>J220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107</v>
      </c>
      <c r="E68" s="174"/>
      <c r="F68" s="174"/>
      <c r="G68" s="174"/>
      <c r="H68" s="174"/>
      <c r="I68" s="174"/>
      <c r="J68" s="175">
        <f>J247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108</v>
      </c>
      <c r="E69" s="174"/>
      <c r="F69" s="174"/>
      <c r="G69" s="174"/>
      <c r="H69" s="174"/>
      <c r="I69" s="174"/>
      <c r="J69" s="175">
        <f>J275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109</v>
      </c>
      <c r="E70" s="174"/>
      <c r="F70" s="174"/>
      <c r="G70" s="174"/>
      <c r="H70" s="174"/>
      <c r="I70" s="174"/>
      <c r="J70" s="175">
        <f>J285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110</v>
      </c>
      <c r="E71" s="174"/>
      <c r="F71" s="174"/>
      <c r="G71" s="174"/>
      <c r="H71" s="174"/>
      <c r="I71" s="174"/>
      <c r="J71" s="175">
        <f>J298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111</v>
      </c>
      <c r="E72" s="174"/>
      <c r="F72" s="174"/>
      <c r="G72" s="174"/>
      <c r="H72" s="174"/>
      <c r="I72" s="174"/>
      <c r="J72" s="175">
        <f>J301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112</v>
      </c>
      <c r="E73" s="174"/>
      <c r="F73" s="174"/>
      <c r="G73" s="174"/>
      <c r="H73" s="174"/>
      <c r="I73" s="174"/>
      <c r="J73" s="175">
        <f>J311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113</v>
      </c>
      <c r="E74" s="174"/>
      <c r="F74" s="174"/>
      <c r="G74" s="174"/>
      <c r="H74" s="174"/>
      <c r="I74" s="174"/>
      <c r="J74" s="175">
        <f>J326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114</v>
      </c>
      <c r="E75" s="174"/>
      <c r="F75" s="174"/>
      <c r="G75" s="174"/>
      <c r="H75" s="174"/>
      <c r="I75" s="174"/>
      <c r="J75" s="175">
        <f>J340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115</v>
      </c>
      <c r="E76" s="174"/>
      <c r="F76" s="174"/>
      <c r="G76" s="174"/>
      <c r="H76" s="174"/>
      <c r="I76" s="174"/>
      <c r="J76" s="175">
        <f>J356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116</v>
      </c>
      <c r="E77" s="174"/>
      <c r="F77" s="174"/>
      <c r="G77" s="174"/>
      <c r="H77" s="174"/>
      <c r="I77" s="174"/>
      <c r="J77" s="175">
        <f>J365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1"/>
      <c r="C78" s="172"/>
      <c r="D78" s="173" t="s">
        <v>117</v>
      </c>
      <c r="E78" s="174"/>
      <c r="F78" s="174"/>
      <c r="G78" s="174"/>
      <c r="H78" s="174"/>
      <c r="I78" s="174"/>
      <c r="J78" s="175">
        <f>J376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1"/>
      <c r="C79" s="172"/>
      <c r="D79" s="173" t="s">
        <v>118</v>
      </c>
      <c r="E79" s="174"/>
      <c r="F79" s="174"/>
      <c r="G79" s="174"/>
      <c r="H79" s="174"/>
      <c r="I79" s="174"/>
      <c r="J79" s="175">
        <f>J383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1"/>
      <c r="C80" s="172"/>
      <c r="D80" s="173" t="s">
        <v>119</v>
      </c>
      <c r="E80" s="174"/>
      <c r="F80" s="174"/>
      <c r="G80" s="174"/>
      <c r="H80" s="174"/>
      <c r="I80" s="174"/>
      <c r="J80" s="175">
        <f>J390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1"/>
      <c r="C81" s="172"/>
      <c r="D81" s="173" t="s">
        <v>120</v>
      </c>
      <c r="E81" s="174"/>
      <c r="F81" s="174"/>
      <c r="G81" s="174"/>
      <c r="H81" s="174"/>
      <c r="I81" s="174"/>
      <c r="J81" s="175">
        <f>J397</f>
        <v>0</v>
      </c>
      <c r="K81" s="172"/>
      <c r="L81" s="17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1"/>
      <c r="C82" s="172"/>
      <c r="D82" s="173" t="s">
        <v>121</v>
      </c>
      <c r="E82" s="174"/>
      <c r="F82" s="174"/>
      <c r="G82" s="174"/>
      <c r="H82" s="174"/>
      <c r="I82" s="174"/>
      <c r="J82" s="175">
        <f>J404</f>
        <v>0</v>
      </c>
      <c r="K82" s="172"/>
      <c r="L82" s="17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1"/>
      <c r="C83" s="172"/>
      <c r="D83" s="173" t="s">
        <v>122</v>
      </c>
      <c r="E83" s="174"/>
      <c r="F83" s="174"/>
      <c r="G83" s="174"/>
      <c r="H83" s="174"/>
      <c r="I83" s="174"/>
      <c r="J83" s="175">
        <f>J422</f>
        <v>0</v>
      </c>
      <c r="K83" s="172"/>
      <c r="L83" s="17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1"/>
      <c r="C84" s="172"/>
      <c r="D84" s="173" t="s">
        <v>123</v>
      </c>
      <c r="E84" s="174"/>
      <c r="F84" s="174"/>
      <c r="G84" s="174"/>
      <c r="H84" s="174"/>
      <c r="I84" s="174"/>
      <c r="J84" s="175">
        <f>J435</f>
        <v>0</v>
      </c>
      <c r="K84" s="172"/>
      <c r="L84" s="17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1"/>
      <c r="C85" s="172"/>
      <c r="D85" s="173" t="s">
        <v>124</v>
      </c>
      <c r="E85" s="174"/>
      <c r="F85" s="174"/>
      <c r="G85" s="174"/>
      <c r="H85" s="174"/>
      <c r="I85" s="174"/>
      <c r="J85" s="175">
        <f>J440</f>
        <v>0</v>
      </c>
      <c r="K85" s="172"/>
      <c r="L85" s="17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1"/>
      <c r="C86" s="172"/>
      <c r="D86" s="173" t="s">
        <v>125</v>
      </c>
      <c r="E86" s="174"/>
      <c r="F86" s="174"/>
      <c r="G86" s="174"/>
      <c r="H86" s="174"/>
      <c r="I86" s="174"/>
      <c r="J86" s="175">
        <f>J444</f>
        <v>0</v>
      </c>
      <c r="K86" s="172"/>
      <c r="L86" s="17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1"/>
      <c r="C87" s="172"/>
      <c r="D87" s="173" t="s">
        <v>126</v>
      </c>
      <c r="E87" s="174"/>
      <c r="F87" s="174"/>
      <c r="G87" s="174"/>
      <c r="H87" s="174"/>
      <c r="I87" s="174"/>
      <c r="J87" s="175">
        <f>J488</f>
        <v>0</v>
      </c>
      <c r="K87" s="172"/>
      <c r="L87" s="17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1"/>
      <c r="C88" s="172"/>
      <c r="D88" s="173" t="s">
        <v>127</v>
      </c>
      <c r="E88" s="174"/>
      <c r="F88" s="174"/>
      <c r="G88" s="174"/>
      <c r="H88" s="174"/>
      <c r="I88" s="174"/>
      <c r="J88" s="175">
        <f>J493</f>
        <v>0</v>
      </c>
      <c r="K88" s="172"/>
      <c r="L88" s="17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1"/>
      <c r="C89" s="172"/>
      <c r="D89" s="173" t="s">
        <v>128</v>
      </c>
      <c r="E89" s="174"/>
      <c r="F89" s="174"/>
      <c r="G89" s="174"/>
      <c r="H89" s="174"/>
      <c r="I89" s="174"/>
      <c r="J89" s="175">
        <f>J496</f>
        <v>0</v>
      </c>
      <c r="K89" s="172"/>
      <c r="L89" s="17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1"/>
      <c r="C90" s="172"/>
      <c r="D90" s="173" t="s">
        <v>129</v>
      </c>
      <c r="E90" s="174"/>
      <c r="F90" s="174"/>
      <c r="G90" s="174"/>
      <c r="H90" s="174"/>
      <c r="I90" s="174"/>
      <c r="J90" s="175">
        <f>J552</f>
        <v>0</v>
      </c>
      <c r="K90" s="172"/>
      <c r="L90" s="17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1"/>
      <c r="C91" s="172"/>
      <c r="D91" s="173" t="s">
        <v>130</v>
      </c>
      <c r="E91" s="174"/>
      <c r="F91" s="174"/>
      <c r="G91" s="174"/>
      <c r="H91" s="174"/>
      <c r="I91" s="174"/>
      <c r="J91" s="175">
        <f>J588</f>
        <v>0</v>
      </c>
      <c r="K91" s="172"/>
      <c r="L91" s="17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65"/>
      <c r="C92" s="166"/>
      <c r="D92" s="167" t="s">
        <v>131</v>
      </c>
      <c r="E92" s="168"/>
      <c r="F92" s="168"/>
      <c r="G92" s="168"/>
      <c r="H92" s="168"/>
      <c r="I92" s="168"/>
      <c r="J92" s="169">
        <f>J591</f>
        <v>0</v>
      </c>
      <c r="K92" s="166"/>
      <c r="L92" s="170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71"/>
      <c r="C93" s="172"/>
      <c r="D93" s="173" t="s">
        <v>132</v>
      </c>
      <c r="E93" s="174"/>
      <c r="F93" s="174"/>
      <c r="G93" s="174"/>
      <c r="H93" s="174"/>
      <c r="I93" s="174"/>
      <c r="J93" s="175">
        <f>J592</f>
        <v>0</v>
      </c>
      <c r="K93" s="172"/>
      <c r="L93" s="17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1"/>
      <c r="C94" s="172"/>
      <c r="D94" s="173" t="s">
        <v>133</v>
      </c>
      <c r="E94" s="174"/>
      <c r="F94" s="174"/>
      <c r="G94" s="174"/>
      <c r="H94" s="174"/>
      <c r="I94" s="174"/>
      <c r="J94" s="175">
        <f>J596</f>
        <v>0</v>
      </c>
      <c r="K94" s="172"/>
      <c r="L94" s="17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1"/>
      <c r="C95" s="172"/>
      <c r="D95" s="173" t="s">
        <v>134</v>
      </c>
      <c r="E95" s="174"/>
      <c r="F95" s="174"/>
      <c r="G95" s="174"/>
      <c r="H95" s="174"/>
      <c r="I95" s="174"/>
      <c r="J95" s="175">
        <f>J599</f>
        <v>0</v>
      </c>
      <c r="K95" s="172"/>
      <c r="L95" s="17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2" customFormat="1" ht="21.84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101" s="2" customFormat="1" ht="6.96" customHeight="1">
      <c r="A101" s="38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13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24.96" customHeight="1">
      <c r="A102" s="38"/>
      <c r="B102" s="39"/>
      <c r="C102" s="23" t="s">
        <v>135</v>
      </c>
      <c r="D102" s="40"/>
      <c r="E102" s="40"/>
      <c r="F102" s="40"/>
      <c r="G102" s="40"/>
      <c r="H102" s="40"/>
      <c r="I102" s="40"/>
      <c r="J102" s="40"/>
      <c r="K102" s="40"/>
      <c r="L102" s="13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13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2" customHeight="1">
      <c r="A104" s="38"/>
      <c r="B104" s="39"/>
      <c r="C104" s="32" t="s">
        <v>16</v>
      </c>
      <c r="D104" s="40"/>
      <c r="E104" s="40"/>
      <c r="F104" s="40"/>
      <c r="G104" s="40"/>
      <c r="H104" s="40"/>
      <c r="I104" s="40"/>
      <c r="J104" s="40"/>
      <c r="K104" s="40"/>
      <c r="L104" s="13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6.5" customHeight="1">
      <c r="A105" s="38"/>
      <c r="B105" s="39"/>
      <c r="C105" s="40"/>
      <c r="D105" s="40"/>
      <c r="E105" s="160" t="str">
        <f>E7</f>
        <v>Rekonstrukce parteru - 1. etapa, Masarykova ulice – Trnovany, Teplice</v>
      </c>
      <c r="F105" s="32"/>
      <c r="G105" s="32"/>
      <c r="H105" s="32"/>
      <c r="I105" s="40"/>
      <c r="J105" s="40"/>
      <c r="K105" s="40"/>
      <c r="L105" s="13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93</v>
      </c>
      <c r="D106" s="40"/>
      <c r="E106" s="40"/>
      <c r="F106" s="40"/>
      <c r="G106" s="40"/>
      <c r="H106" s="40"/>
      <c r="I106" s="40"/>
      <c r="J106" s="40"/>
      <c r="K106" s="40"/>
      <c r="L106" s="13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69" t="str">
        <f>E9</f>
        <v>SO 01 - Komunikace</v>
      </c>
      <c r="F107" s="40"/>
      <c r="G107" s="40"/>
      <c r="H107" s="40"/>
      <c r="I107" s="40"/>
      <c r="J107" s="40"/>
      <c r="K107" s="40"/>
      <c r="L107" s="13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13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21</v>
      </c>
      <c r="D109" s="40"/>
      <c r="E109" s="40"/>
      <c r="F109" s="27" t="str">
        <f>F12</f>
        <v>k.ú. Teplice - Trnovany</v>
      </c>
      <c r="G109" s="40"/>
      <c r="H109" s="40"/>
      <c r="I109" s="32" t="s">
        <v>23</v>
      </c>
      <c r="J109" s="72" t="str">
        <f>IF(J12="","",J12)</f>
        <v>5. 3. 2024</v>
      </c>
      <c r="K109" s="40"/>
      <c r="L109" s="13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13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5.65" customHeight="1">
      <c r="A111" s="38"/>
      <c r="B111" s="39"/>
      <c r="C111" s="32" t="s">
        <v>25</v>
      </c>
      <c r="D111" s="40"/>
      <c r="E111" s="40"/>
      <c r="F111" s="27" t="str">
        <f>E15</f>
        <v>Statutární město Teplice</v>
      </c>
      <c r="G111" s="40"/>
      <c r="H111" s="40"/>
      <c r="I111" s="32" t="s">
        <v>31</v>
      </c>
      <c r="J111" s="36" t="str">
        <f>E21</f>
        <v>PROJEKTY CHLADNÝ s.r.o.</v>
      </c>
      <c r="K111" s="40"/>
      <c r="L111" s="13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29</v>
      </c>
      <c r="D112" s="40"/>
      <c r="E112" s="40"/>
      <c r="F112" s="27" t="str">
        <f>IF(E18="","",E18)</f>
        <v>Vyplň údaj</v>
      </c>
      <c r="G112" s="40"/>
      <c r="H112" s="40"/>
      <c r="I112" s="32" t="s">
        <v>34</v>
      </c>
      <c r="J112" s="36" t="str">
        <f>E24</f>
        <v xml:space="preserve"> </v>
      </c>
      <c r="K112" s="40"/>
      <c r="L112" s="13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0.32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13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1" customFormat="1" ht="29.28" customHeight="1">
      <c r="A114" s="177"/>
      <c r="B114" s="178"/>
      <c r="C114" s="179" t="s">
        <v>136</v>
      </c>
      <c r="D114" s="180" t="s">
        <v>57</v>
      </c>
      <c r="E114" s="180" t="s">
        <v>53</v>
      </c>
      <c r="F114" s="180" t="s">
        <v>54</v>
      </c>
      <c r="G114" s="180" t="s">
        <v>137</v>
      </c>
      <c r="H114" s="180" t="s">
        <v>138</v>
      </c>
      <c r="I114" s="180" t="s">
        <v>139</v>
      </c>
      <c r="J114" s="180" t="s">
        <v>97</v>
      </c>
      <c r="K114" s="181" t="s">
        <v>140</v>
      </c>
      <c r="L114" s="182"/>
      <c r="M114" s="92" t="s">
        <v>19</v>
      </c>
      <c r="N114" s="93" t="s">
        <v>42</v>
      </c>
      <c r="O114" s="93" t="s">
        <v>141</v>
      </c>
      <c r="P114" s="93" t="s">
        <v>142</v>
      </c>
      <c r="Q114" s="93" t="s">
        <v>143</v>
      </c>
      <c r="R114" s="93" t="s">
        <v>144</v>
      </c>
      <c r="S114" s="93" t="s">
        <v>145</v>
      </c>
      <c r="T114" s="94" t="s">
        <v>146</v>
      </c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</row>
    <row r="115" s="2" customFormat="1" ht="22.8" customHeight="1">
      <c r="A115" s="38"/>
      <c r="B115" s="39"/>
      <c r="C115" s="99" t="s">
        <v>147</v>
      </c>
      <c r="D115" s="40"/>
      <c r="E115" s="40"/>
      <c r="F115" s="40"/>
      <c r="G115" s="40"/>
      <c r="H115" s="40"/>
      <c r="I115" s="40"/>
      <c r="J115" s="183">
        <f>BK115</f>
        <v>0</v>
      </c>
      <c r="K115" s="40"/>
      <c r="L115" s="44"/>
      <c r="M115" s="95"/>
      <c r="N115" s="184"/>
      <c r="O115" s="96"/>
      <c r="P115" s="185">
        <f>P116+P591</f>
        <v>0</v>
      </c>
      <c r="Q115" s="96"/>
      <c r="R115" s="185">
        <f>R116+R591</f>
        <v>1465.4737155</v>
      </c>
      <c r="S115" s="96"/>
      <c r="T115" s="186">
        <f>T116+T591</f>
        <v>12431.559500000001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71</v>
      </c>
      <c r="AU115" s="17" t="s">
        <v>98</v>
      </c>
      <c r="BK115" s="187">
        <f>BK116+BK591</f>
        <v>0</v>
      </c>
    </row>
    <row r="116" s="12" customFormat="1" ht="25.92" customHeight="1">
      <c r="A116" s="12"/>
      <c r="B116" s="188"/>
      <c r="C116" s="189"/>
      <c r="D116" s="190" t="s">
        <v>71</v>
      </c>
      <c r="E116" s="191" t="s">
        <v>148</v>
      </c>
      <c r="F116" s="191" t="s">
        <v>148</v>
      </c>
      <c r="G116" s="189"/>
      <c r="H116" s="189"/>
      <c r="I116" s="192"/>
      <c r="J116" s="193">
        <f>BK116</f>
        <v>0</v>
      </c>
      <c r="K116" s="189"/>
      <c r="L116" s="194"/>
      <c r="M116" s="195"/>
      <c r="N116" s="196"/>
      <c r="O116" s="196"/>
      <c r="P116" s="197">
        <f>P117+P131+P156+P163+P166+P181+P220+P247+P275+P285+P298+P301+P311+P326+P340+P356+P365+P376+P383+P390+P397+P404+P422+P435+P440+P444+P488+P493+P496+P552+P588</f>
        <v>0</v>
      </c>
      <c r="Q116" s="196"/>
      <c r="R116" s="197">
        <f>R117+R131+R156+R163+R166+R181+R220+R247+R275+R285+R298+R301+R311+R326+R340+R356+R365+R376+R383+R390+R397+R404+R422+R435+R440+R444+R488+R493+R496+R552+R588</f>
        <v>1465.4737155</v>
      </c>
      <c r="S116" s="196"/>
      <c r="T116" s="198">
        <f>T117+T131+T156+T163+T166+T181+T220+T247+T275+T285+T298+T301+T311+T326+T340+T356+T365+T376+T383+T390+T397+T404+T422+T435+T440+T444+T488+T493+T496+T552+T588</f>
        <v>12431.559500000001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80</v>
      </c>
      <c r="AT116" s="200" t="s">
        <v>71</v>
      </c>
      <c r="AU116" s="200" t="s">
        <v>72</v>
      </c>
      <c r="AY116" s="199" t="s">
        <v>149</v>
      </c>
      <c r="BK116" s="201">
        <f>BK117+BK131+BK156+BK163+BK166+BK181+BK220+BK247+BK275+BK285+BK298+BK301+BK311+BK326+BK340+BK356+BK365+BK376+BK383+BK390+BK397+BK404+BK422+BK435+BK440+BK444+BK488+BK493+BK496+BK552+BK588</f>
        <v>0</v>
      </c>
    </row>
    <row r="117" s="12" customFormat="1" ht="22.8" customHeight="1">
      <c r="A117" s="12"/>
      <c r="B117" s="188"/>
      <c r="C117" s="189"/>
      <c r="D117" s="190" t="s">
        <v>71</v>
      </c>
      <c r="E117" s="202" t="s">
        <v>150</v>
      </c>
      <c r="F117" s="202" t="s">
        <v>151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SUM(P118:P130)</f>
        <v>0</v>
      </c>
      <c r="Q117" s="196"/>
      <c r="R117" s="197">
        <f>SUM(R118:R130)</f>
        <v>0</v>
      </c>
      <c r="S117" s="196"/>
      <c r="T117" s="198">
        <f>SUM(T118:T130)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80</v>
      </c>
      <c r="AT117" s="200" t="s">
        <v>71</v>
      </c>
      <c r="AU117" s="200" t="s">
        <v>80</v>
      </c>
      <c r="AY117" s="199" t="s">
        <v>149</v>
      </c>
      <c r="BK117" s="201">
        <f>SUM(BK118:BK130)</f>
        <v>0</v>
      </c>
    </row>
    <row r="118" s="2" customFormat="1" ht="21.75" customHeight="1">
      <c r="A118" s="38"/>
      <c r="B118" s="39"/>
      <c r="C118" s="204" t="s">
        <v>80</v>
      </c>
      <c r="D118" s="204" t="s">
        <v>152</v>
      </c>
      <c r="E118" s="205" t="s">
        <v>153</v>
      </c>
      <c r="F118" s="206" t="s">
        <v>154</v>
      </c>
      <c r="G118" s="207" t="s">
        <v>155</v>
      </c>
      <c r="H118" s="208">
        <v>3</v>
      </c>
      <c r="I118" s="209"/>
      <c r="J118" s="210">
        <f>ROUND(I118*H118,2)</f>
        <v>0</v>
      </c>
      <c r="K118" s="206" t="s">
        <v>156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157</v>
      </c>
      <c r="AT118" s="215" t="s">
        <v>152</v>
      </c>
      <c r="AU118" s="215" t="s">
        <v>82</v>
      </c>
      <c r="AY118" s="17" t="s">
        <v>149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157</v>
      </c>
      <c r="BM118" s="215" t="s">
        <v>158</v>
      </c>
    </row>
    <row r="119" s="2" customFormat="1">
      <c r="A119" s="38"/>
      <c r="B119" s="39"/>
      <c r="C119" s="40"/>
      <c r="D119" s="217" t="s">
        <v>159</v>
      </c>
      <c r="E119" s="40"/>
      <c r="F119" s="218" t="s">
        <v>160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159</v>
      </c>
      <c r="AU119" s="17" t="s">
        <v>82</v>
      </c>
    </row>
    <row r="120" s="2" customFormat="1" ht="24.15" customHeight="1">
      <c r="A120" s="38"/>
      <c r="B120" s="39"/>
      <c r="C120" s="204" t="s">
        <v>82</v>
      </c>
      <c r="D120" s="204" t="s">
        <v>152</v>
      </c>
      <c r="E120" s="205" t="s">
        <v>161</v>
      </c>
      <c r="F120" s="206" t="s">
        <v>162</v>
      </c>
      <c r="G120" s="207" t="s">
        <v>155</v>
      </c>
      <c r="H120" s="208">
        <v>3</v>
      </c>
      <c r="I120" s="209"/>
      <c r="J120" s="210">
        <f>ROUND(I120*H120,2)</f>
        <v>0</v>
      </c>
      <c r="K120" s="206" t="s">
        <v>156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157</v>
      </c>
      <c r="AT120" s="215" t="s">
        <v>152</v>
      </c>
      <c r="AU120" s="215" t="s">
        <v>82</v>
      </c>
      <c r="AY120" s="17" t="s">
        <v>149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157</v>
      </c>
      <c r="BM120" s="215" t="s">
        <v>163</v>
      </c>
    </row>
    <row r="121" s="2" customFormat="1">
      <c r="A121" s="38"/>
      <c r="B121" s="39"/>
      <c r="C121" s="40"/>
      <c r="D121" s="217" t="s">
        <v>159</v>
      </c>
      <c r="E121" s="40"/>
      <c r="F121" s="218" t="s">
        <v>164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159</v>
      </c>
      <c r="AU121" s="17" t="s">
        <v>82</v>
      </c>
    </row>
    <row r="122" s="2" customFormat="1" ht="33" customHeight="1">
      <c r="A122" s="38"/>
      <c r="B122" s="39"/>
      <c r="C122" s="204" t="s">
        <v>165</v>
      </c>
      <c r="D122" s="204" t="s">
        <v>152</v>
      </c>
      <c r="E122" s="205" t="s">
        <v>166</v>
      </c>
      <c r="F122" s="206" t="s">
        <v>167</v>
      </c>
      <c r="G122" s="207" t="s">
        <v>155</v>
      </c>
      <c r="H122" s="208">
        <v>9</v>
      </c>
      <c r="I122" s="209"/>
      <c r="J122" s="210">
        <f>ROUND(I122*H122,2)</f>
        <v>0</v>
      </c>
      <c r="K122" s="206" t="s">
        <v>156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157</v>
      </c>
      <c r="AT122" s="215" t="s">
        <v>152</v>
      </c>
      <c r="AU122" s="215" t="s">
        <v>82</v>
      </c>
      <c r="AY122" s="17" t="s">
        <v>149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157</v>
      </c>
      <c r="BM122" s="215" t="s">
        <v>168</v>
      </c>
    </row>
    <row r="123" s="2" customFormat="1">
      <c r="A123" s="38"/>
      <c r="B123" s="39"/>
      <c r="C123" s="40"/>
      <c r="D123" s="217" t="s">
        <v>159</v>
      </c>
      <c r="E123" s="40"/>
      <c r="F123" s="218" t="s">
        <v>169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159</v>
      </c>
      <c r="AU123" s="17" t="s">
        <v>82</v>
      </c>
    </row>
    <row r="124" s="13" customFormat="1">
      <c r="A124" s="13"/>
      <c r="B124" s="222"/>
      <c r="C124" s="223"/>
      <c r="D124" s="224" t="s">
        <v>170</v>
      </c>
      <c r="E124" s="225" t="s">
        <v>19</v>
      </c>
      <c r="F124" s="226" t="s">
        <v>171</v>
      </c>
      <c r="G124" s="223"/>
      <c r="H124" s="227">
        <v>9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170</v>
      </c>
      <c r="AU124" s="233" t="s">
        <v>82</v>
      </c>
      <c r="AV124" s="13" t="s">
        <v>82</v>
      </c>
      <c r="AW124" s="13" t="s">
        <v>33</v>
      </c>
      <c r="AX124" s="13" t="s">
        <v>80</v>
      </c>
      <c r="AY124" s="233" t="s">
        <v>149</v>
      </c>
    </row>
    <row r="125" s="2" customFormat="1" ht="24.15" customHeight="1">
      <c r="A125" s="38"/>
      <c r="B125" s="39"/>
      <c r="C125" s="204" t="s">
        <v>157</v>
      </c>
      <c r="D125" s="204" t="s">
        <v>152</v>
      </c>
      <c r="E125" s="205" t="s">
        <v>172</v>
      </c>
      <c r="F125" s="206" t="s">
        <v>173</v>
      </c>
      <c r="G125" s="207" t="s">
        <v>174</v>
      </c>
      <c r="H125" s="208">
        <v>40</v>
      </c>
      <c r="I125" s="209"/>
      <c r="J125" s="210">
        <f>ROUND(I125*H125,2)</f>
        <v>0</v>
      </c>
      <c r="K125" s="206" t="s">
        <v>156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157</v>
      </c>
      <c r="AT125" s="215" t="s">
        <v>152</v>
      </c>
      <c r="AU125" s="215" t="s">
        <v>82</v>
      </c>
      <c r="AY125" s="17" t="s">
        <v>149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157</v>
      </c>
      <c r="BM125" s="215" t="s">
        <v>175</v>
      </c>
    </row>
    <row r="126" s="2" customFormat="1">
      <c r="A126" s="38"/>
      <c r="B126" s="39"/>
      <c r="C126" s="40"/>
      <c r="D126" s="217" t="s">
        <v>159</v>
      </c>
      <c r="E126" s="40"/>
      <c r="F126" s="218" t="s">
        <v>176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159</v>
      </c>
      <c r="AU126" s="17" t="s">
        <v>82</v>
      </c>
    </row>
    <row r="127" s="2" customFormat="1" ht="21.75" customHeight="1">
      <c r="A127" s="38"/>
      <c r="B127" s="39"/>
      <c r="C127" s="204" t="s">
        <v>177</v>
      </c>
      <c r="D127" s="204" t="s">
        <v>152</v>
      </c>
      <c r="E127" s="205" t="s">
        <v>178</v>
      </c>
      <c r="F127" s="206" t="s">
        <v>179</v>
      </c>
      <c r="G127" s="207" t="s">
        <v>174</v>
      </c>
      <c r="H127" s="208">
        <v>40</v>
      </c>
      <c r="I127" s="209"/>
      <c r="J127" s="210">
        <f>ROUND(I127*H127,2)</f>
        <v>0</v>
      </c>
      <c r="K127" s="206" t="s">
        <v>156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157</v>
      </c>
      <c r="AT127" s="215" t="s">
        <v>152</v>
      </c>
      <c r="AU127" s="215" t="s">
        <v>82</v>
      </c>
      <c r="AY127" s="17" t="s">
        <v>149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157</v>
      </c>
      <c r="BM127" s="215" t="s">
        <v>180</v>
      </c>
    </row>
    <row r="128" s="2" customFormat="1">
      <c r="A128" s="38"/>
      <c r="B128" s="39"/>
      <c r="C128" s="40"/>
      <c r="D128" s="217" t="s">
        <v>159</v>
      </c>
      <c r="E128" s="40"/>
      <c r="F128" s="218" t="s">
        <v>181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159</v>
      </c>
      <c r="AU128" s="17" t="s">
        <v>82</v>
      </c>
    </row>
    <row r="129" s="2" customFormat="1" ht="24.15" customHeight="1">
      <c r="A129" s="38"/>
      <c r="B129" s="39"/>
      <c r="C129" s="204" t="s">
        <v>182</v>
      </c>
      <c r="D129" s="204" t="s">
        <v>152</v>
      </c>
      <c r="E129" s="205" t="s">
        <v>183</v>
      </c>
      <c r="F129" s="206" t="s">
        <v>184</v>
      </c>
      <c r="G129" s="207" t="s">
        <v>185</v>
      </c>
      <c r="H129" s="208">
        <v>3</v>
      </c>
      <c r="I129" s="209"/>
      <c r="J129" s="210">
        <f>ROUND(I129*H129,2)</f>
        <v>0</v>
      </c>
      <c r="K129" s="206" t="s">
        <v>156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157</v>
      </c>
      <c r="AT129" s="215" t="s">
        <v>152</v>
      </c>
      <c r="AU129" s="215" t="s">
        <v>82</v>
      </c>
      <c r="AY129" s="17" t="s">
        <v>149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157</v>
      </c>
      <c r="BM129" s="215" t="s">
        <v>186</v>
      </c>
    </row>
    <row r="130" s="2" customFormat="1">
      <c r="A130" s="38"/>
      <c r="B130" s="39"/>
      <c r="C130" s="40"/>
      <c r="D130" s="217" t="s">
        <v>159</v>
      </c>
      <c r="E130" s="40"/>
      <c r="F130" s="218" t="s">
        <v>187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159</v>
      </c>
      <c r="AU130" s="17" t="s">
        <v>82</v>
      </c>
    </row>
    <row r="131" s="12" customFormat="1" ht="22.8" customHeight="1">
      <c r="A131" s="12"/>
      <c r="B131" s="188"/>
      <c r="C131" s="189"/>
      <c r="D131" s="190" t="s">
        <v>71</v>
      </c>
      <c r="E131" s="202" t="s">
        <v>188</v>
      </c>
      <c r="F131" s="202" t="s">
        <v>189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SUM(P132:P155)</f>
        <v>0</v>
      </c>
      <c r="Q131" s="196"/>
      <c r="R131" s="197">
        <f>SUM(R132:R155)</f>
        <v>0</v>
      </c>
      <c r="S131" s="196"/>
      <c r="T131" s="198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80</v>
      </c>
      <c r="AT131" s="200" t="s">
        <v>71</v>
      </c>
      <c r="AU131" s="200" t="s">
        <v>80</v>
      </c>
      <c r="AY131" s="199" t="s">
        <v>149</v>
      </c>
      <c r="BK131" s="201">
        <f>SUM(BK132:BK155)</f>
        <v>0</v>
      </c>
    </row>
    <row r="132" s="2" customFormat="1" ht="16.5" customHeight="1">
      <c r="A132" s="38"/>
      <c r="B132" s="39"/>
      <c r="C132" s="204" t="s">
        <v>190</v>
      </c>
      <c r="D132" s="204" t="s">
        <v>152</v>
      </c>
      <c r="E132" s="205" t="s">
        <v>191</v>
      </c>
      <c r="F132" s="206" t="s">
        <v>192</v>
      </c>
      <c r="G132" s="207" t="s">
        <v>193</v>
      </c>
      <c r="H132" s="208">
        <v>22.449999999999999</v>
      </c>
      <c r="I132" s="209"/>
      <c r="J132" s="210">
        <f>ROUND(I132*H132,2)</f>
        <v>0</v>
      </c>
      <c r="K132" s="206" t="s">
        <v>156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157</v>
      </c>
      <c r="AT132" s="215" t="s">
        <v>152</v>
      </c>
      <c r="AU132" s="215" t="s">
        <v>82</v>
      </c>
      <c r="AY132" s="17" t="s">
        <v>149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157</v>
      </c>
      <c r="BM132" s="215" t="s">
        <v>194</v>
      </c>
    </row>
    <row r="133" s="2" customFormat="1">
      <c r="A133" s="38"/>
      <c r="B133" s="39"/>
      <c r="C133" s="40"/>
      <c r="D133" s="217" t="s">
        <v>159</v>
      </c>
      <c r="E133" s="40"/>
      <c r="F133" s="218" t="s">
        <v>195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159</v>
      </c>
      <c r="AU133" s="17" t="s">
        <v>82</v>
      </c>
    </row>
    <row r="134" s="14" customFormat="1">
      <c r="A134" s="14"/>
      <c r="B134" s="234"/>
      <c r="C134" s="235"/>
      <c r="D134" s="224" t="s">
        <v>170</v>
      </c>
      <c r="E134" s="236" t="s">
        <v>19</v>
      </c>
      <c r="F134" s="237" t="s">
        <v>196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170</v>
      </c>
      <c r="AU134" s="243" t="s">
        <v>82</v>
      </c>
      <c r="AV134" s="14" t="s">
        <v>80</v>
      </c>
      <c r="AW134" s="14" t="s">
        <v>33</v>
      </c>
      <c r="AX134" s="14" t="s">
        <v>72</v>
      </c>
      <c r="AY134" s="243" t="s">
        <v>149</v>
      </c>
    </row>
    <row r="135" s="13" customFormat="1">
      <c r="A135" s="13"/>
      <c r="B135" s="222"/>
      <c r="C135" s="223"/>
      <c r="D135" s="224" t="s">
        <v>170</v>
      </c>
      <c r="E135" s="225" t="s">
        <v>19</v>
      </c>
      <c r="F135" s="226" t="s">
        <v>197</v>
      </c>
      <c r="G135" s="223"/>
      <c r="H135" s="227">
        <v>13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170</v>
      </c>
      <c r="AU135" s="233" t="s">
        <v>82</v>
      </c>
      <c r="AV135" s="13" t="s">
        <v>82</v>
      </c>
      <c r="AW135" s="13" t="s">
        <v>33</v>
      </c>
      <c r="AX135" s="13" t="s">
        <v>72</v>
      </c>
      <c r="AY135" s="233" t="s">
        <v>149</v>
      </c>
    </row>
    <row r="136" s="14" customFormat="1">
      <c r="A136" s="14"/>
      <c r="B136" s="234"/>
      <c r="C136" s="235"/>
      <c r="D136" s="224" t="s">
        <v>170</v>
      </c>
      <c r="E136" s="236" t="s">
        <v>19</v>
      </c>
      <c r="F136" s="237" t="s">
        <v>198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170</v>
      </c>
      <c r="AU136" s="243" t="s">
        <v>82</v>
      </c>
      <c r="AV136" s="14" t="s">
        <v>80</v>
      </c>
      <c r="AW136" s="14" t="s">
        <v>33</v>
      </c>
      <c r="AX136" s="14" t="s">
        <v>72</v>
      </c>
      <c r="AY136" s="243" t="s">
        <v>149</v>
      </c>
    </row>
    <row r="137" s="13" customFormat="1">
      <c r="A137" s="13"/>
      <c r="B137" s="222"/>
      <c r="C137" s="223"/>
      <c r="D137" s="224" t="s">
        <v>170</v>
      </c>
      <c r="E137" s="225" t="s">
        <v>19</v>
      </c>
      <c r="F137" s="226" t="s">
        <v>199</v>
      </c>
      <c r="G137" s="223"/>
      <c r="H137" s="227">
        <v>9.4499999999999993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170</v>
      </c>
      <c r="AU137" s="233" t="s">
        <v>82</v>
      </c>
      <c r="AV137" s="13" t="s">
        <v>82</v>
      </c>
      <c r="AW137" s="13" t="s">
        <v>33</v>
      </c>
      <c r="AX137" s="13" t="s">
        <v>72</v>
      </c>
      <c r="AY137" s="233" t="s">
        <v>149</v>
      </c>
    </row>
    <row r="138" s="15" customFormat="1">
      <c r="A138" s="15"/>
      <c r="B138" s="244"/>
      <c r="C138" s="245"/>
      <c r="D138" s="224" t="s">
        <v>170</v>
      </c>
      <c r="E138" s="246" t="s">
        <v>19</v>
      </c>
      <c r="F138" s="247" t="s">
        <v>200</v>
      </c>
      <c r="G138" s="245"/>
      <c r="H138" s="248">
        <v>22.449999999999999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4" t="s">
        <v>170</v>
      </c>
      <c r="AU138" s="254" t="s">
        <v>82</v>
      </c>
      <c r="AV138" s="15" t="s">
        <v>157</v>
      </c>
      <c r="AW138" s="15" t="s">
        <v>33</v>
      </c>
      <c r="AX138" s="15" t="s">
        <v>80</v>
      </c>
      <c r="AY138" s="254" t="s">
        <v>149</v>
      </c>
    </row>
    <row r="139" s="2" customFormat="1" ht="21.75" customHeight="1">
      <c r="A139" s="38"/>
      <c r="B139" s="39"/>
      <c r="C139" s="204" t="s">
        <v>201</v>
      </c>
      <c r="D139" s="204" t="s">
        <v>152</v>
      </c>
      <c r="E139" s="205" t="s">
        <v>202</v>
      </c>
      <c r="F139" s="206" t="s">
        <v>203</v>
      </c>
      <c r="G139" s="207" t="s">
        <v>193</v>
      </c>
      <c r="H139" s="208">
        <v>181</v>
      </c>
      <c r="I139" s="209"/>
      <c r="J139" s="210">
        <f>ROUND(I139*H139,2)</f>
        <v>0</v>
      </c>
      <c r="K139" s="206" t="s">
        <v>156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157</v>
      </c>
      <c r="AT139" s="215" t="s">
        <v>152</v>
      </c>
      <c r="AU139" s="215" t="s">
        <v>82</v>
      </c>
      <c r="AY139" s="17" t="s">
        <v>149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157</v>
      </c>
      <c r="BM139" s="215" t="s">
        <v>204</v>
      </c>
    </row>
    <row r="140" s="2" customFormat="1">
      <c r="A140" s="38"/>
      <c r="B140" s="39"/>
      <c r="C140" s="40"/>
      <c r="D140" s="217" t="s">
        <v>159</v>
      </c>
      <c r="E140" s="40"/>
      <c r="F140" s="218" t="s">
        <v>205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159</v>
      </c>
      <c r="AU140" s="17" t="s">
        <v>82</v>
      </c>
    </row>
    <row r="141" s="14" customFormat="1">
      <c r="A141" s="14"/>
      <c r="B141" s="234"/>
      <c r="C141" s="235"/>
      <c r="D141" s="224" t="s">
        <v>170</v>
      </c>
      <c r="E141" s="236" t="s">
        <v>19</v>
      </c>
      <c r="F141" s="237" t="s">
        <v>206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170</v>
      </c>
      <c r="AU141" s="243" t="s">
        <v>82</v>
      </c>
      <c r="AV141" s="14" t="s">
        <v>80</v>
      </c>
      <c r="AW141" s="14" t="s">
        <v>33</v>
      </c>
      <c r="AX141" s="14" t="s">
        <v>72</v>
      </c>
      <c r="AY141" s="243" t="s">
        <v>149</v>
      </c>
    </row>
    <row r="142" s="13" customFormat="1">
      <c r="A142" s="13"/>
      <c r="B142" s="222"/>
      <c r="C142" s="223"/>
      <c r="D142" s="224" t="s">
        <v>170</v>
      </c>
      <c r="E142" s="225" t="s">
        <v>19</v>
      </c>
      <c r="F142" s="226" t="s">
        <v>207</v>
      </c>
      <c r="G142" s="223"/>
      <c r="H142" s="227">
        <v>95.400000000000006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170</v>
      </c>
      <c r="AU142" s="233" t="s">
        <v>82</v>
      </c>
      <c r="AV142" s="13" t="s">
        <v>82</v>
      </c>
      <c r="AW142" s="13" t="s">
        <v>33</v>
      </c>
      <c r="AX142" s="13" t="s">
        <v>72</v>
      </c>
      <c r="AY142" s="233" t="s">
        <v>149</v>
      </c>
    </row>
    <row r="143" s="14" customFormat="1">
      <c r="A143" s="14"/>
      <c r="B143" s="234"/>
      <c r="C143" s="235"/>
      <c r="D143" s="224" t="s">
        <v>170</v>
      </c>
      <c r="E143" s="236" t="s">
        <v>19</v>
      </c>
      <c r="F143" s="237" t="s">
        <v>208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170</v>
      </c>
      <c r="AU143" s="243" t="s">
        <v>82</v>
      </c>
      <c r="AV143" s="14" t="s">
        <v>80</v>
      </c>
      <c r="AW143" s="14" t="s">
        <v>33</v>
      </c>
      <c r="AX143" s="14" t="s">
        <v>72</v>
      </c>
      <c r="AY143" s="243" t="s">
        <v>149</v>
      </c>
    </row>
    <row r="144" s="13" customFormat="1">
      <c r="A144" s="13"/>
      <c r="B144" s="222"/>
      <c r="C144" s="223"/>
      <c r="D144" s="224" t="s">
        <v>170</v>
      </c>
      <c r="E144" s="225" t="s">
        <v>19</v>
      </c>
      <c r="F144" s="226" t="s">
        <v>209</v>
      </c>
      <c r="G144" s="223"/>
      <c r="H144" s="227">
        <v>85.599999999999994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170</v>
      </c>
      <c r="AU144" s="233" t="s">
        <v>82</v>
      </c>
      <c r="AV144" s="13" t="s">
        <v>82</v>
      </c>
      <c r="AW144" s="13" t="s">
        <v>33</v>
      </c>
      <c r="AX144" s="13" t="s">
        <v>72</v>
      </c>
      <c r="AY144" s="233" t="s">
        <v>149</v>
      </c>
    </row>
    <row r="145" s="15" customFormat="1">
      <c r="A145" s="15"/>
      <c r="B145" s="244"/>
      <c r="C145" s="245"/>
      <c r="D145" s="224" t="s">
        <v>170</v>
      </c>
      <c r="E145" s="246" t="s">
        <v>19</v>
      </c>
      <c r="F145" s="247" t="s">
        <v>200</v>
      </c>
      <c r="G145" s="245"/>
      <c r="H145" s="248">
        <v>181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4" t="s">
        <v>170</v>
      </c>
      <c r="AU145" s="254" t="s">
        <v>82</v>
      </c>
      <c r="AV145" s="15" t="s">
        <v>157</v>
      </c>
      <c r="AW145" s="15" t="s">
        <v>33</v>
      </c>
      <c r="AX145" s="15" t="s">
        <v>80</v>
      </c>
      <c r="AY145" s="254" t="s">
        <v>149</v>
      </c>
    </row>
    <row r="146" s="2" customFormat="1" ht="21.75" customHeight="1">
      <c r="A146" s="38"/>
      <c r="B146" s="39"/>
      <c r="C146" s="204" t="s">
        <v>210</v>
      </c>
      <c r="D146" s="204" t="s">
        <v>152</v>
      </c>
      <c r="E146" s="205" t="s">
        <v>211</v>
      </c>
      <c r="F146" s="206" t="s">
        <v>212</v>
      </c>
      <c r="G146" s="207" t="s">
        <v>193</v>
      </c>
      <c r="H146" s="208">
        <v>300.14999999999998</v>
      </c>
      <c r="I146" s="209"/>
      <c r="J146" s="210">
        <f>ROUND(I146*H146,2)</f>
        <v>0</v>
      </c>
      <c r="K146" s="206" t="s">
        <v>156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157</v>
      </c>
      <c r="AT146" s="215" t="s">
        <v>152</v>
      </c>
      <c r="AU146" s="215" t="s">
        <v>82</v>
      </c>
      <c r="AY146" s="17" t="s">
        <v>149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157</v>
      </c>
      <c r="BM146" s="215" t="s">
        <v>213</v>
      </c>
    </row>
    <row r="147" s="2" customFormat="1">
      <c r="A147" s="38"/>
      <c r="B147" s="39"/>
      <c r="C147" s="40"/>
      <c r="D147" s="217" t="s">
        <v>159</v>
      </c>
      <c r="E147" s="40"/>
      <c r="F147" s="218" t="s">
        <v>214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82</v>
      </c>
    </row>
    <row r="148" s="14" customFormat="1">
      <c r="A148" s="14"/>
      <c r="B148" s="234"/>
      <c r="C148" s="235"/>
      <c r="D148" s="224" t="s">
        <v>170</v>
      </c>
      <c r="E148" s="236" t="s">
        <v>19</v>
      </c>
      <c r="F148" s="237" t="s">
        <v>215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170</v>
      </c>
      <c r="AU148" s="243" t="s">
        <v>82</v>
      </c>
      <c r="AV148" s="14" t="s">
        <v>80</v>
      </c>
      <c r="AW148" s="14" t="s">
        <v>33</v>
      </c>
      <c r="AX148" s="14" t="s">
        <v>72</v>
      </c>
      <c r="AY148" s="243" t="s">
        <v>149</v>
      </c>
    </row>
    <row r="149" s="13" customFormat="1">
      <c r="A149" s="13"/>
      <c r="B149" s="222"/>
      <c r="C149" s="223"/>
      <c r="D149" s="224" t="s">
        <v>170</v>
      </c>
      <c r="E149" s="225" t="s">
        <v>19</v>
      </c>
      <c r="F149" s="226" t="s">
        <v>216</v>
      </c>
      <c r="G149" s="223"/>
      <c r="H149" s="227">
        <v>300.14999999999998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170</v>
      </c>
      <c r="AU149" s="233" t="s">
        <v>82</v>
      </c>
      <c r="AV149" s="13" t="s">
        <v>82</v>
      </c>
      <c r="AW149" s="13" t="s">
        <v>33</v>
      </c>
      <c r="AX149" s="13" t="s">
        <v>80</v>
      </c>
      <c r="AY149" s="233" t="s">
        <v>149</v>
      </c>
    </row>
    <row r="150" s="2" customFormat="1" ht="37.8" customHeight="1">
      <c r="A150" s="38"/>
      <c r="B150" s="39"/>
      <c r="C150" s="204" t="s">
        <v>217</v>
      </c>
      <c r="D150" s="204" t="s">
        <v>152</v>
      </c>
      <c r="E150" s="205" t="s">
        <v>218</v>
      </c>
      <c r="F150" s="206" t="s">
        <v>219</v>
      </c>
      <c r="G150" s="207" t="s">
        <v>193</v>
      </c>
      <c r="H150" s="208">
        <v>471.80000000000001</v>
      </c>
      <c r="I150" s="209"/>
      <c r="J150" s="210">
        <f>ROUND(I150*H150,2)</f>
        <v>0</v>
      </c>
      <c r="K150" s="206" t="s">
        <v>156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157</v>
      </c>
      <c r="AT150" s="215" t="s">
        <v>152</v>
      </c>
      <c r="AU150" s="215" t="s">
        <v>82</v>
      </c>
      <c r="AY150" s="17" t="s">
        <v>149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157</v>
      </c>
      <c r="BM150" s="215" t="s">
        <v>220</v>
      </c>
    </row>
    <row r="151" s="2" customFormat="1">
      <c r="A151" s="38"/>
      <c r="B151" s="39"/>
      <c r="C151" s="40"/>
      <c r="D151" s="217" t="s">
        <v>159</v>
      </c>
      <c r="E151" s="40"/>
      <c r="F151" s="218" t="s">
        <v>221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159</v>
      </c>
      <c r="AU151" s="17" t="s">
        <v>82</v>
      </c>
    </row>
    <row r="152" s="13" customFormat="1">
      <c r="A152" s="13"/>
      <c r="B152" s="222"/>
      <c r="C152" s="223"/>
      <c r="D152" s="224" t="s">
        <v>170</v>
      </c>
      <c r="E152" s="225" t="s">
        <v>19</v>
      </c>
      <c r="F152" s="226" t="s">
        <v>222</v>
      </c>
      <c r="G152" s="223"/>
      <c r="H152" s="227">
        <v>471.80000000000001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170</v>
      </c>
      <c r="AU152" s="233" t="s">
        <v>82</v>
      </c>
      <c r="AV152" s="13" t="s">
        <v>82</v>
      </c>
      <c r="AW152" s="13" t="s">
        <v>33</v>
      </c>
      <c r="AX152" s="13" t="s">
        <v>80</v>
      </c>
      <c r="AY152" s="233" t="s">
        <v>149</v>
      </c>
    </row>
    <row r="153" s="2" customFormat="1" ht="24.15" customHeight="1">
      <c r="A153" s="38"/>
      <c r="B153" s="39"/>
      <c r="C153" s="204" t="s">
        <v>223</v>
      </c>
      <c r="D153" s="204" t="s">
        <v>152</v>
      </c>
      <c r="E153" s="205" t="s">
        <v>224</v>
      </c>
      <c r="F153" s="206" t="s">
        <v>225</v>
      </c>
      <c r="G153" s="207" t="s">
        <v>185</v>
      </c>
      <c r="H153" s="208">
        <v>849.24000000000001</v>
      </c>
      <c r="I153" s="209"/>
      <c r="J153" s="210">
        <f>ROUND(I153*H153,2)</f>
        <v>0</v>
      </c>
      <c r="K153" s="206" t="s">
        <v>156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157</v>
      </c>
      <c r="AT153" s="215" t="s">
        <v>152</v>
      </c>
      <c r="AU153" s="215" t="s">
        <v>82</v>
      </c>
      <c r="AY153" s="17" t="s">
        <v>149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157</v>
      </c>
      <c r="BM153" s="215" t="s">
        <v>226</v>
      </c>
    </row>
    <row r="154" s="2" customFormat="1">
      <c r="A154" s="38"/>
      <c r="B154" s="39"/>
      <c r="C154" s="40"/>
      <c r="D154" s="217" t="s">
        <v>159</v>
      </c>
      <c r="E154" s="40"/>
      <c r="F154" s="218" t="s">
        <v>227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159</v>
      </c>
      <c r="AU154" s="17" t="s">
        <v>82</v>
      </c>
    </row>
    <row r="155" s="13" customFormat="1">
      <c r="A155" s="13"/>
      <c r="B155" s="222"/>
      <c r="C155" s="223"/>
      <c r="D155" s="224" t="s">
        <v>170</v>
      </c>
      <c r="E155" s="225" t="s">
        <v>19</v>
      </c>
      <c r="F155" s="226" t="s">
        <v>228</v>
      </c>
      <c r="G155" s="223"/>
      <c r="H155" s="227">
        <v>849.24000000000001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170</v>
      </c>
      <c r="AU155" s="233" t="s">
        <v>82</v>
      </c>
      <c r="AV155" s="13" t="s">
        <v>82</v>
      </c>
      <c r="AW155" s="13" t="s">
        <v>33</v>
      </c>
      <c r="AX155" s="13" t="s">
        <v>80</v>
      </c>
      <c r="AY155" s="233" t="s">
        <v>149</v>
      </c>
    </row>
    <row r="156" s="12" customFormat="1" ht="22.8" customHeight="1">
      <c r="A156" s="12"/>
      <c r="B156" s="188"/>
      <c r="C156" s="189"/>
      <c r="D156" s="190" t="s">
        <v>71</v>
      </c>
      <c r="E156" s="202" t="s">
        <v>229</v>
      </c>
      <c r="F156" s="202" t="s">
        <v>230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SUM(P157:P162)</f>
        <v>0</v>
      </c>
      <c r="Q156" s="196"/>
      <c r="R156" s="197">
        <f>SUM(R157:R162)</f>
        <v>0</v>
      </c>
      <c r="S156" s="196"/>
      <c r="T156" s="198">
        <f>SUM(T157:T162)</f>
        <v>5.3019999999999996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80</v>
      </c>
      <c r="AT156" s="200" t="s">
        <v>71</v>
      </c>
      <c r="AU156" s="200" t="s">
        <v>80</v>
      </c>
      <c r="AY156" s="199" t="s">
        <v>149</v>
      </c>
      <c r="BK156" s="201">
        <f>SUM(BK157:BK162)</f>
        <v>0</v>
      </c>
    </row>
    <row r="157" s="2" customFormat="1" ht="16.5" customHeight="1">
      <c r="A157" s="38"/>
      <c r="B157" s="39"/>
      <c r="C157" s="204" t="s">
        <v>8</v>
      </c>
      <c r="D157" s="204" t="s">
        <v>152</v>
      </c>
      <c r="E157" s="205" t="s">
        <v>231</v>
      </c>
      <c r="F157" s="206" t="s">
        <v>232</v>
      </c>
      <c r="G157" s="207" t="s">
        <v>155</v>
      </c>
      <c r="H157" s="208">
        <v>11</v>
      </c>
      <c r="I157" s="209"/>
      <c r="J157" s="210">
        <f>ROUND(I157*H157,2)</f>
        <v>0</v>
      </c>
      <c r="K157" s="206" t="s">
        <v>156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0.48199999999999998</v>
      </c>
      <c r="T157" s="214">
        <f>S157*H157</f>
        <v>5.3019999999999996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157</v>
      </c>
      <c r="AT157" s="215" t="s">
        <v>152</v>
      </c>
      <c r="AU157" s="215" t="s">
        <v>82</v>
      </c>
      <c r="AY157" s="17" t="s">
        <v>149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157</v>
      </c>
      <c r="BM157" s="215" t="s">
        <v>233</v>
      </c>
    </row>
    <row r="158" s="2" customFormat="1">
      <c r="A158" s="38"/>
      <c r="B158" s="39"/>
      <c r="C158" s="40"/>
      <c r="D158" s="217" t="s">
        <v>159</v>
      </c>
      <c r="E158" s="40"/>
      <c r="F158" s="218" t="s">
        <v>234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159</v>
      </c>
      <c r="AU158" s="17" t="s">
        <v>82</v>
      </c>
    </row>
    <row r="159" s="2" customFormat="1" ht="21.75" customHeight="1">
      <c r="A159" s="38"/>
      <c r="B159" s="39"/>
      <c r="C159" s="204" t="s">
        <v>235</v>
      </c>
      <c r="D159" s="204" t="s">
        <v>152</v>
      </c>
      <c r="E159" s="205" t="s">
        <v>236</v>
      </c>
      <c r="F159" s="206" t="s">
        <v>237</v>
      </c>
      <c r="G159" s="207" t="s">
        <v>185</v>
      </c>
      <c r="H159" s="208">
        <v>5.3019999999999996</v>
      </c>
      <c r="I159" s="209"/>
      <c r="J159" s="210">
        <f>ROUND(I159*H159,2)</f>
        <v>0</v>
      </c>
      <c r="K159" s="206" t="s">
        <v>156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157</v>
      </c>
      <c r="AT159" s="215" t="s">
        <v>152</v>
      </c>
      <c r="AU159" s="215" t="s">
        <v>82</v>
      </c>
      <c r="AY159" s="17" t="s">
        <v>149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157</v>
      </c>
      <c r="BM159" s="215" t="s">
        <v>238</v>
      </c>
    </row>
    <row r="160" s="2" customFormat="1">
      <c r="A160" s="38"/>
      <c r="B160" s="39"/>
      <c r="C160" s="40"/>
      <c r="D160" s="217" t="s">
        <v>159</v>
      </c>
      <c r="E160" s="40"/>
      <c r="F160" s="218" t="s">
        <v>239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2" customFormat="1" ht="24.15" customHeight="1">
      <c r="A161" s="38"/>
      <c r="B161" s="39"/>
      <c r="C161" s="204" t="s">
        <v>240</v>
      </c>
      <c r="D161" s="204" t="s">
        <v>152</v>
      </c>
      <c r="E161" s="205" t="s">
        <v>183</v>
      </c>
      <c r="F161" s="206" t="s">
        <v>184</v>
      </c>
      <c r="G161" s="207" t="s">
        <v>185</v>
      </c>
      <c r="H161" s="208">
        <v>5.3019999999999996</v>
      </c>
      <c r="I161" s="209"/>
      <c r="J161" s="210">
        <f>ROUND(I161*H161,2)</f>
        <v>0</v>
      </c>
      <c r="K161" s="206" t="s">
        <v>156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157</v>
      </c>
      <c r="AT161" s="215" t="s">
        <v>152</v>
      </c>
      <c r="AU161" s="215" t="s">
        <v>82</v>
      </c>
      <c r="AY161" s="17" t="s">
        <v>149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80</v>
      </c>
      <c r="BK161" s="216">
        <f>ROUND(I161*H161,2)</f>
        <v>0</v>
      </c>
      <c r="BL161" s="17" t="s">
        <v>157</v>
      </c>
      <c r="BM161" s="215" t="s">
        <v>241</v>
      </c>
    </row>
    <row r="162" s="2" customFormat="1">
      <c r="A162" s="38"/>
      <c r="B162" s="39"/>
      <c r="C162" s="40"/>
      <c r="D162" s="217" t="s">
        <v>159</v>
      </c>
      <c r="E162" s="40"/>
      <c r="F162" s="218" t="s">
        <v>187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159</v>
      </c>
      <c r="AU162" s="17" t="s">
        <v>82</v>
      </c>
    </row>
    <row r="163" s="12" customFormat="1" ht="22.8" customHeight="1">
      <c r="A163" s="12"/>
      <c r="B163" s="188"/>
      <c r="C163" s="189"/>
      <c r="D163" s="190" t="s">
        <v>71</v>
      </c>
      <c r="E163" s="202" t="s">
        <v>242</v>
      </c>
      <c r="F163" s="202" t="s">
        <v>243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SUM(P164:P165)</f>
        <v>0</v>
      </c>
      <c r="Q163" s="196"/>
      <c r="R163" s="197">
        <f>SUM(R164:R165)</f>
        <v>0</v>
      </c>
      <c r="S163" s="196"/>
      <c r="T163" s="198">
        <f>SUM(T164:T165)</f>
        <v>1.3100000000000001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80</v>
      </c>
      <c r="AT163" s="200" t="s">
        <v>71</v>
      </c>
      <c r="AU163" s="200" t="s">
        <v>80</v>
      </c>
      <c r="AY163" s="199" t="s">
        <v>149</v>
      </c>
      <c r="BK163" s="201">
        <f>SUM(BK164:BK165)</f>
        <v>0</v>
      </c>
    </row>
    <row r="164" s="2" customFormat="1" ht="16.5" customHeight="1">
      <c r="A164" s="38"/>
      <c r="B164" s="39"/>
      <c r="C164" s="204" t="s">
        <v>244</v>
      </c>
      <c r="D164" s="204" t="s">
        <v>152</v>
      </c>
      <c r="E164" s="205" t="s">
        <v>245</v>
      </c>
      <c r="F164" s="206" t="s">
        <v>246</v>
      </c>
      <c r="G164" s="207" t="s">
        <v>155</v>
      </c>
      <c r="H164" s="208">
        <v>1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1.3100000000000001</v>
      </c>
      <c r="T164" s="214">
        <f>S164*H164</f>
        <v>1.3100000000000001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157</v>
      </c>
      <c r="AT164" s="215" t="s">
        <v>152</v>
      </c>
      <c r="AU164" s="215" t="s">
        <v>82</v>
      </c>
      <c r="AY164" s="17" t="s">
        <v>149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157</v>
      </c>
      <c r="BM164" s="215" t="s">
        <v>247</v>
      </c>
    </row>
    <row r="165" s="2" customFormat="1">
      <c r="A165" s="38"/>
      <c r="B165" s="39"/>
      <c r="C165" s="40"/>
      <c r="D165" s="224" t="s">
        <v>248</v>
      </c>
      <c r="E165" s="40"/>
      <c r="F165" s="255" t="s">
        <v>249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248</v>
      </c>
      <c r="AU165" s="17" t="s">
        <v>82</v>
      </c>
    </row>
    <row r="166" s="12" customFormat="1" ht="22.8" customHeight="1">
      <c r="A166" s="12"/>
      <c r="B166" s="188"/>
      <c r="C166" s="189"/>
      <c r="D166" s="190" t="s">
        <v>71</v>
      </c>
      <c r="E166" s="202" t="s">
        <v>250</v>
      </c>
      <c r="F166" s="202" t="s">
        <v>251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SUM(P167:P180)</f>
        <v>0</v>
      </c>
      <c r="Q166" s="196"/>
      <c r="R166" s="197">
        <f>SUM(R167:R180)</f>
        <v>0</v>
      </c>
      <c r="S166" s="196"/>
      <c r="T166" s="198">
        <f>SUM(T167:T180)</f>
        <v>361.83749999999998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80</v>
      </c>
      <c r="AT166" s="200" t="s">
        <v>71</v>
      </c>
      <c r="AU166" s="200" t="s">
        <v>80</v>
      </c>
      <c r="AY166" s="199" t="s">
        <v>149</v>
      </c>
      <c r="BK166" s="201">
        <f>SUM(BK167:BK180)</f>
        <v>0</v>
      </c>
    </row>
    <row r="167" s="2" customFormat="1" ht="21.75" customHeight="1">
      <c r="A167" s="38"/>
      <c r="B167" s="39"/>
      <c r="C167" s="204" t="s">
        <v>252</v>
      </c>
      <c r="D167" s="204" t="s">
        <v>152</v>
      </c>
      <c r="E167" s="205" t="s">
        <v>253</v>
      </c>
      <c r="F167" s="206" t="s">
        <v>254</v>
      </c>
      <c r="G167" s="207" t="s">
        <v>193</v>
      </c>
      <c r="H167" s="208">
        <v>77.935000000000002</v>
      </c>
      <c r="I167" s="209"/>
      <c r="J167" s="210">
        <f>ROUND(I167*H167,2)</f>
        <v>0</v>
      </c>
      <c r="K167" s="206" t="s">
        <v>156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2.5</v>
      </c>
      <c r="T167" s="214">
        <f>S167*H167</f>
        <v>194.83750000000001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157</v>
      </c>
      <c r="AT167" s="215" t="s">
        <v>152</v>
      </c>
      <c r="AU167" s="215" t="s">
        <v>82</v>
      </c>
      <c r="AY167" s="17" t="s">
        <v>149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157</v>
      </c>
      <c r="BM167" s="215" t="s">
        <v>255</v>
      </c>
    </row>
    <row r="168" s="2" customFormat="1">
      <c r="A168" s="38"/>
      <c r="B168" s="39"/>
      <c r="C168" s="40"/>
      <c r="D168" s="217" t="s">
        <v>159</v>
      </c>
      <c r="E168" s="40"/>
      <c r="F168" s="218" t="s">
        <v>256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159</v>
      </c>
      <c r="AU168" s="17" t="s">
        <v>82</v>
      </c>
    </row>
    <row r="169" s="13" customFormat="1">
      <c r="A169" s="13"/>
      <c r="B169" s="222"/>
      <c r="C169" s="223"/>
      <c r="D169" s="224" t="s">
        <v>170</v>
      </c>
      <c r="E169" s="225" t="s">
        <v>19</v>
      </c>
      <c r="F169" s="226" t="s">
        <v>257</v>
      </c>
      <c r="G169" s="223"/>
      <c r="H169" s="227">
        <v>77.935000000000002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170</v>
      </c>
      <c r="AU169" s="233" t="s">
        <v>82</v>
      </c>
      <c r="AV169" s="13" t="s">
        <v>82</v>
      </c>
      <c r="AW169" s="13" t="s">
        <v>33</v>
      </c>
      <c r="AX169" s="13" t="s">
        <v>80</v>
      </c>
      <c r="AY169" s="233" t="s">
        <v>149</v>
      </c>
    </row>
    <row r="170" s="2" customFormat="1" ht="16.5" customHeight="1">
      <c r="A170" s="38"/>
      <c r="B170" s="39"/>
      <c r="C170" s="204" t="s">
        <v>258</v>
      </c>
      <c r="D170" s="204" t="s">
        <v>152</v>
      </c>
      <c r="E170" s="205" t="s">
        <v>259</v>
      </c>
      <c r="F170" s="206" t="s">
        <v>260</v>
      </c>
      <c r="G170" s="207" t="s">
        <v>193</v>
      </c>
      <c r="H170" s="208">
        <v>83.5</v>
      </c>
      <c r="I170" s="209"/>
      <c r="J170" s="210">
        <f>ROUND(I170*H170,2)</f>
        <v>0</v>
      </c>
      <c r="K170" s="206" t="s">
        <v>156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2</v>
      </c>
      <c r="T170" s="214">
        <f>S170*H170</f>
        <v>167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157</v>
      </c>
      <c r="AT170" s="215" t="s">
        <v>152</v>
      </c>
      <c r="AU170" s="215" t="s">
        <v>82</v>
      </c>
      <c r="AY170" s="17" t="s">
        <v>149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157</v>
      </c>
      <c r="BM170" s="215" t="s">
        <v>261</v>
      </c>
    </row>
    <row r="171" s="2" customFormat="1">
      <c r="A171" s="38"/>
      <c r="B171" s="39"/>
      <c r="C171" s="40"/>
      <c r="D171" s="217" t="s">
        <v>159</v>
      </c>
      <c r="E171" s="40"/>
      <c r="F171" s="218" t="s">
        <v>262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159</v>
      </c>
      <c r="AU171" s="17" t="s">
        <v>82</v>
      </c>
    </row>
    <row r="172" s="2" customFormat="1" ht="21.75" customHeight="1">
      <c r="A172" s="38"/>
      <c r="B172" s="39"/>
      <c r="C172" s="204" t="s">
        <v>263</v>
      </c>
      <c r="D172" s="204" t="s">
        <v>152</v>
      </c>
      <c r="E172" s="205" t="s">
        <v>264</v>
      </c>
      <c r="F172" s="206" t="s">
        <v>265</v>
      </c>
      <c r="G172" s="207" t="s">
        <v>185</v>
      </c>
      <c r="H172" s="208">
        <v>361.83800000000002</v>
      </c>
      <c r="I172" s="209"/>
      <c r="J172" s="210">
        <f>ROUND(I172*H172,2)</f>
        <v>0</v>
      </c>
      <c r="K172" s="206" t="s">
        <v>156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157</v>
      </c>
      <c r="AT172" s="215" t="s">
        <v>152</v>
      </c>
      <c r="AU172" s="215" t="s">
        <v>82</v>
      </c>
      <c r="AY172" s="17" t="s">
        <v>149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157</v>
      </c>
      <c r="BM172" s="215" t="s">
        <v>266</v>
      </c>
    </row>
    <row r="173" s="2" customFormat="1">
      <c r="A173" s="38"/>
      <c r="B173" s="39"/>
      <c r="C173" s="40"/>
      <c r="D173" s="217" t="s">
        <v>159</v>
      </c>
      <c r="E173" s="40"/>
      <c r="F173" s="218" t="s">
        <v>267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159</v>
      </c>
      <c r="AU173" s="17" t="s">
        <v>82</v>
      </c>
    </row>
    <row r="174" s="2" customFormat="1" ht="24.15" customHeight="1">
      <c r="A174" s="38"/>
      <c r="B174" s="39"/>
      <c r="C174" s="204" t="s">
        <v>268</v>
      </c>
      <c r="D174" s="204" t="s">
        <v>152</v>
      </c>
      <c r="E174" s="205" t="s">
        <v>269</v>
      </c>
      <c r="F174" s="206" t="s">
        <v>270</v>
      </c>
      <c r="G174" s="207" t="s">
        <v>185</v>
      </c>
      <c r="H174" s="208">
        <v>1085.5139999999999</v>
      </c>
      <c r="I174" s="209"/>
      <c r="J174" s="210">
        <f>ROUND(I174*H174,2)</f>
        <v>0</v>
      </c>
      <c r="K174" s="206" t="s">
        <v>156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157</v>
      </c>
      <c r="AT174" s="215" t="s">
        <v>152</v>
      </c>
      <c r="AU174" s="215" t="s">
        <v>82</v>
      </c>
      <c r="AY174" s="17" t="s">
        <v>149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80</v>
      </c>
      <c r="BK174" s="216">
        <f>ROUND(I174*H174,2)</f>
        <v>0</v>
      </c>
      <c r="BL174" s="17" t="s">
        <v>157</v>
      </c>
      <c r="BM174" s="215" t="s">
        <v>271</v>
      </c>
    </row>
    <row r="175" s="2" customFormat="1">
      <c r="A175" s="38"/>
      <c r="B175" s="39"/>
      <c r="C175" s="40"/>
      <c r="D175" s="217" t="s">
        <v>159</v>
      </c>
      <c r="E175" s="40"/>
      <c r="F175" s="218" t="s">
        <v>272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159</v>
      </c>
      <c r="AU175" s="17" t="s">
        <v>82</v>
      </c>
    </row>
    <row r="176" s="13" customFormat="1">
      <c r="A176" s="13"/>
      <c r="B176" s="222"/>
      <c r="C176" s="223"/>
      <c r="D176" s="224" t="s">
        <v>170</v>
      </c>
      <c r="E176" s="223"/>
      <c r="F176" s="226" t="s">
        <v>273</v>
      </c>
      <c r="G176" s="223"/>
      <c r="H176" s="227">
        <v>1085.5139999999999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170</v>
      </c>
      <c r="AU176" s="233" t="s">
        <v>82</v>
      </c>
      <c r="AV176" s="13" t="s">
        <v>82</v>
      </c>
      <c r="AW176" s="13" t="s">
        <v>4</v>
      </c>
      <c r="AX176" s="13" t="s">
        <v>80</v>
      </c>
      <c r="AY176" s="233" t="s">
        <v>149</v>
      </c>
    </row>
    <row r="177" s="2" customFormat="1" ht="24.15" customHeight="1">
      <c r="A177" s="38"/>
      <c r="B177" s="39"/>
      <c r="C177" s="204" t="s">
        <v>274</v>
      </c>
      <c r="D177" s="204" t="s">
        <v>152</v>
      </c>
      <c r="E177" s="205" t="s">
        <v>275</v>
      </c>
      <c r="F177" s="206" t="s">
        <v>225</v>
      </c>
      <c r="G177" s="207" t="s">
        <v>185</v>
      </c>
      <c r="H177" s="208">
        <v>194.83799999999999</v>
      </c>
      <c r="I177" s="209"/>
      <c r="J177" s="210">
        <f>ROUND(I177*H177,2)</f>
        <v>0</v>
      </c>
      <c r="K177" s="206" t="s">
        <v>156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157</v>
      </c>
      <c r="AT177" s="215" t="s">
        <v>152</v>
      </c>
      <c r="AU177" s="215" t="s">
        <v>82</v>
      </c>
      <c r="AY177" s="17" t="s">
        <v>149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157</v>
      </c>
      <c r="BM177" s="215" t="s">
        <v>276</v>
      </c>
    </row>
    <row r="178" s="2" customFormat="1">
      <c r="A178" s="38"/>
      <c r="B178" s="39"/>
      <c r="C178" s="40"/>
      <c r="D178" s="217" t="s">
        <v>159</v>
      </c>
      <c r="E178" s="40"/>
      <c r="F178" s="218" t="s">
        <v>277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159</v>
      </c>
      <c r="AU178" s="17" t="s">
        <v>82</v>
      </c>
    </row>
    <row r="179" s="2" customFormat="1" ht="24.15" customHeight="1">
      <c r="A179" s="38"/>
      <c r="B179" s="39"/>
      <c r="C179" s="204" t="s">
        <v>7</v>
      </c>
      <c r="D179" s="204" t="s">
        <v>152</v>
      </c>
      <c r="E179" s="205" t="s">
        <v>278</v>
      </c>
      <c r="F179" s="206" t="s">
        <v>279</v>
      </c>
      <c r="G179" s="207" t="s">
        <v>185</v>
      </c>
      <c r="H179" s="208">
        <v>167</v>
      </c>
      <c r="I179" s="209"/>
      <c r="J179" s="210">
        <f>ROUND(I179*H179,2)</f>
        <v>0</v>
      </c>
      <c r="K179" s="206" t="s">
        <v>156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157</v>
      </c>
      <c r="AT179" s="215" t="s">
        <v>152</v>
      </c>
      <c r="AU179" s="215" t="s">
        <v>82</v>
      </c>
      <c r="AY179" s="17" t="s">
        <v>149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80</v>
      </c>
      <c r="BK179" s="216">
        <f>ROUND(I179*H179,2)</f>
        <v>0</v>
      </c>
      <c r="BL179" s="17" t="s">
        <v>157</v>
      </c>
      <c r="BM179" s="215" t="s">
        <v>280</v>
      </c>
    </row>
    <row r="180" s="2" customFormat="1">
      <c r="A180" s="38"/>
      <c r="B180" s="39"/>
      <c r="C180" s="40"/>
      <c r="D180" s="217" t="s">
        <v>159</v>
      </c>
      <c r="E180" s="40"/>
      <c r="F180" s="218" t="s">
        <v>281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159</v>
      </c>
      <c r="AU180" s="17" t="s">
        <v>82</v>
      </c>
    </row>
    <row r="181" s="12" customFormat="1" ht="22.8" customHeight="1">
      <c r="A181" s="12"/>
      <c r="B181" s="188"/>
      <c r="C181" s="189"/>
      <c r="D181" s="190" t="s">
        <v>71</v>
      </c>
      <c r="E181" s="202" t="s">
        <v>282</v>
      </c>
      <c r="F181" s="202" t="s">
        <v>283</v>
      </c>
      <c r="G181" s="189"/>
      <c r="H181" s="189"/>
      <c r="I181" s="192"/>
      <c r="J181" s="203">
        <f>BK181</f>
        <v>0</v>
      </c>
      <c r="K181" s="189"/>
      <c r="L181" s="194"/>
      <c r="M181" s="195"/>
      <c r="N181" s="196"/>
      <c r="O181" s="196"/>
      <c r="P181" s="197">
        <f>SUM(P182:P219)</f>
        <v>0</v>
      </c>
      <c r="Q181" s="196"/>
      <c r="R181" s="197">
        <f>SUM(R182:R219)</f>
        <v>0.38672000000000001</v>
      </c>
      <c r="S181" s="196"/>
      <c r="T181" s="198">
        <f>SUM(T182:T219)</f>
        <v>3392.5799999999999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9" t="s">
        <v>80</v>
      </c>
      <c r="AT181" s="200" t="s">
        <v>71</v>
      </c>
      <c r="AU181" s="200" t="s">
        <v>80</v>
      </c>
      <c r="AY181" s="199" t="s">
        <v>149</v>
      </c>
      <c r="BK181" s="201">
        <f>SUM(BK182:BK219)</f>
        <v>0</v>
      </c>
    </row>
    <row r="182" s="2" customFormat="1" ht="24.15" customHeight="1">
      <c r="A182" s="38"/>
      <c r="B182" s="39"/>
      <c r="C182" s="204" t="s">
        <v>284</v>
      </c>
      <c r="D182" s="204" t="s">
        <v>152</v>
      </c>
      <c r="E182" s="205" t="s">
        <v>285</v>
      </c>
      <c r="F182" s="206" t="s">
        <v>286</v>
      </c>
      <c r="G182" s="207" t="s">
        <v>174</v>
      </c>
      <c r="H182" s="208">
        <v>2417</v>
      </c>
      <c r="I182" s="209"/>
      <c r="J182" s="210">
        <f>ROUND(I182*H182,2)</f>
        <v>0</v>
      </c>
      <c r="K182" s="206" t="s">
        <v>156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0.00016000000000000001</v>
      </c>
      <c r="R182" s="213">
        <f>Q182*H182</f>
        <v>0.38672000000000001</v>
      </c>
      <c r="S182" s="213">
        <v>0.23000000000000001</v>
      </c>
      <c r="T182" s="214">
        <f>S182*H182</f>
        <v>555.90999999999997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157</v>
      </c>
      <c r="AT182" s="215" t="s">
        <v>152</v>
      </c>
      <c r="AU182" s="215" t="s">
        <v>82</v>
      </c>
      <c r="AY182" s="17" t="s">
        <v>149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80</v>
      </c>
      <c r="BK182" s="216">
        <f>ROUND(I182*H182,2)</f>
        <v>0</v>
      </c>
      <c r="BL182" s="17" t="s">
        <v>157</v>
      </c>
      <c r="BM182" s="215" t="s">
        <v>287</v>
      </c>
    </row>
    <row r="183" s="2" customFormat="1">
      <c r="A183" s="38"/>
      <c r="B183" s="39"/>
      <c r="C183" s="40"/>
      <c r="D183" s="217" t="s">
        <v>159</v>
      </c>
      <c r="E183" s="40"/>
      <c r="F183" s="218" t="s">
        <v>288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159</v>
      </c>
      <c r="AU183" s="17" t="s">
        <v>82</v>
      </c>
    </row>
    <row r="184" s="14" customFormat="1">
      <c r="A184" s="14"/>
      <c r="B184" s="234"/>
      <c r="C184" s="235"/>
      <c r="D184" s="224" t="s">
        <v>170</v>
      </c>
      <c r="E184" s="236" t="s">
        <v>19</v>
      </c>
      <c r="F184" s="237" t="s">
        <v>289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170</v>
      </c>
      <c r="AU184" s="243" t="s">
        <v>82</v>
      </c>
      <c r="AV184" s="14" t="s">
        <v>80</v>
      </c>
      <c r="AW184" s="14" t="s">
        <v>33</v>
      </c>
      <c r="AX184" s="14" t="s">
        <v>72</v>
      </c>
      <c r="AY184" s="243" t="s">
        <v>149</v>
      </c>
    </row>
    <row r="185" s="13" customFormat="1">
      <c r="A185" s="13"/>
      <c r="B185" s="222"/>
      <c r="C185" s="223"/>
      <c r="D185" s="224" t="s">
        <v>170</v>
      </c>
      <c r="E185" s="225" t="s">
        <v>19</v>
      </c>
      <c r="F185" s="226" t="s">
        <v>290</v>
      </c>
      <c r="G185" s="223"/>
      <c r="H185" s="227">
        <v>2417</v>
      </c>
      <c r="I185" s="228"/>
      <c r="J185" s="223"/>
      <c r="K185" s="223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170</v>
      </c>
      <c r="AU185" s="233" t="s">
        <v>82</v>
      </c>
      <c r="AV185" s="13" t="s">
        <v>82</v>
      </c>
      <c r="AW185" s="13" t="s">
        <v>33</v>
      </c>
      <c r="AX185" s="13" t="s">
        <v>80</v>
      </c>
      <c r="AY185" s="233" t="s">
        <v>149</v>
      </c>
    </row>
    <row r="186" s="2" customFormat="1" ht="37.8" customHeight="1">
      <c r="A186" s="38"/>
      <c r="B186" s="39"/>
      <c r="C186" s="204" t="s">
        <v>291</v>
      </c>
      <c r="D186" s="204" t="s">
        <v>152</v>
      </c>
      <c r="E186" s="205" t="s">
        <v>292</v>
      </c>
      <c r="F186" s="206" t="s">
        <v>293</v>
      </c>
      <c r="G186" s="207" t="s">
        <v>174</v>
      </c>
      <c r="H186" s="208">
        <v>1245</v>
      </c>
      <c r="I186" s="209"/>
      <c r="J186" s="210">
        <f>ROUND(I186*H186,2)</f>
        <v>0</v>
      </c>
      <c r="K186" s="206" t="s">
        <v>156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0.93000000000000005</v>
      </c>
      <c r="T186" s="214">
        <f>S186*H186</f>
        <v>1157.8500000000001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157</v>
      </c>
      <c r="AT186" s="215" t="s">
        <v>152</v>
      </c>
      <c r="AU186" s="215" t="s">
        <v>82</v>
      </c>
      <c r="AY186" s="17" t="s">
        <v>149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157</v>
      </c>
      <c r="BM186" s="215" t="s">
        <v>294</v>
      </c>
    </row>
    <row r="187" s="2" customFormat="1">
      <c r="A187" s="38"/>
      <c r="B187" s="39"/>
      <c r="C187" s="40"/>
      <c r="D187" s="217" t="s">
        <v>159</v>
      </c>
      <c r="E187" s="40"/>
      <c r="F187" s="218" t="s">
        <v>295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159</v>
      </c>
      <c r="AU187" s="17" t="s">
        <v>82</v>
      </c>
    </row>
    <row r="188" s="2" customFormat="1">
      <c r="A188" s="38"/>
      <c r="B188" s="39"/>
      <c r="C188" s="40"/>
      <c r="D188" s="224" t="s">
        <v>248</v>
      </c>
      <c r="E188" s="40"/>
      <c r="F188" s="255" t="s">
        <v>296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248</v>
      </c>
      <c r="AU188" s="17" t="s">
        <v>82</v>
      </c>
    </row>
    <row r="189" s="14" customFormat="1">
      <c r="A189" s="14"/>
      <c r="B189" s="234"/>
      <c r="C189" s="235"/>
      <c r="D189" s="224" t="s">
        <v>170</v>
      </c>
      <c r="E189" s="236" t="s">
        <v>19</v>
      </c>
      <c r="F189" s="237" t="s">
        <v>297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170</v>
      </c>
      <c r="AU189" s="243" t="s">
        <v>82</v>
      </c>
      <c r="AV189" s="14" t="s">
        <v>80</v>
      </c>
      <c r="AW189" s="14" t="s">
        <v>33</v>
      </c>
      <c r="AX189" s="14" t="s">
        <v>72</v>
      </c>
      <c r="AY189" s="243" t="s">
        <v>149</v>
      </c>
    </row>
    <row r="190" s="13" customFormat="1">
      <c r="A190" s="13"/>
      <c r="B190" s="222"/>
      <c r="C190" s="223"/>
      <c r="D190" s="224" t="s">
        <v>170</v>
      </c>
      <c r="E190" s="225" t="s">
        <v>19</v>
      </c>
      <c r="F190" s="226" t="s">
        <v>298</v>
      </c>
      <c r="G190" s="223"/>
      <c r="H190" s="227">
        <v>1245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170</v>
      </c>
      <c r="AU190" s="233" t="s">
        <v>82</v>
      </c>
      <c r="AV190" s="13" t="s">
        <v>82</v>
      </c>
      <c r="AW190" s="13" t="s">
        <v>33</v>
      </c>
      <c r="AX190" s="13" t="s">
        <v>80</v>
      </c>
      <c r="AY190" s="233" t="s">
        <v>149</v>
      </c>
    </row>
    <row r="191" s="2" customFormat="1" ht="33" customHeight="1">
      <c r="A191" s="38"/>
      <c r="B191" s="39"/>
      <c r="C191" s="204" t="s">
        <v>299</v>
      </c>
      <c r="D191" s="204" t="s">
        <v>152</v>
      </c>
      <c r="E191" s="205" t="s">
        <v>300</v>
      </c>
      <c r="F191" s="206" t="s">
        <v>301</v>
      </c>
      <c r="G191" s="207" t="s">
        <v>174</v>
      </c>
      <c r="H191" s="208">
        <v>17</v>
      </c>
      <c r="I191" s="209"/>
      <c r="J191" s="210">
        <f>ROUND(I191*H191,2)</f>
        <v>0</v>
      </c>
      <c r="K191" s="206" t="s">
        <v>156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0.625</v>
      </c>
      <c r="T191" s="214">
        <f>S191*H191</f>
        <v>10.625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157</v>
      </c>
      <c r="AT191" s="215" t="s">
        <v>152</v>
      </c>
      <c r="AU191" s="215" t="s">
        <v>82</v>
      </c>
      <c r="AY191" s="17" t="s">
        <v>149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157</v>
      </c>
      <c r="BM191" s="215" t="s">
        <v>302</v>
      </c>
    </row>
    <row r="192" s="2" customFormat="1">
      <c r="A192" s="38"/>
      <c r="B192" s="39"/>
      <c r="C192" s="40"/>
      <c r="D192" s="217" t="s">
        <v>159</v>
      </c>
      <c r="E192" s="40"/>
      <c r="F192" s="218" t="s">
        <v>303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159</v>
      </c>
      <c r="AU192" s="17" t="s">
        <v>82</v>
      </c>
    </row>
    <row r="193" s="2" customFormat="1">
      <c r="A193" s="38"/>
      <c r="B193" s="39"/>
      <c r="C193" s="40"/>
      <c r="D193" s="224" t="s">
        <v>248</v>
      </c>
      <c r="E193" s="40"/>
      <c r="F193" s="255" t="s">
        <v>304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248</v>
      </c>
      <c r="AU193" s="17" t="s">
        <v>82</v>
      </c>
    </row>
    <row r="194" s="14" customFormat="1">
      <c r="A194" s="14"/>
      <c r="B194" s="234"/>
      <c r="C194" s="235"/>
      <c r="D194" s="224" t="s">
        <v>170</v>
      </c>
      <c r="E194" s="236" t="s">
        <v>19</v>
      </c>
      <c r="F194" s="237" t="s">
        <v>305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170</v>
      </c>
      <c r="AU194" s="243" t="s">
        <v>82</v>
      </c>
      <c r="AV194" s="14" t="s">
        <v>80</v>
      </c>
      <c r="AW194" s="14" t="s">
        <v>33</v>
      </c>
      <c r="AX194" s="14" t="s">
        <v>72</v>
      </c>
      <c r="AY194" s="243" t="s">
        <v>149</v>
      </c>
    </row>
    <row r="195" s="13" customFormat="1">
      <c r="A195" s="13"/>
      <c r="B195" s="222"/>
      <c r="C195" s="223"/>
      <c r="D195" s="224" t="s">
        <v>170</v>
      </c>
      <c r="E195" s="225" t="s">
        <v>19</v>
      </c>
      <c r="F195" s="226" t="s">
        <v>306</v>
      </c>
      <c r="G195" s="223"/>
      <c r="H195" s="227">
        <v>17</v>
      </c>
      <c r="I195" s="228"/>
      <c r="J195" s="223"/>
      <c r="K195" s="223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170</v>
      </c>
      <c r="AU195" s="233" t="s">
        <v>82</v>
      </c>
      <c r="AV195" s="13" t="s">
        <v>82</v>
      </c>
      <c r="AW195" s="13" t="s">
        <v>33</v>
      </c>
      <c r="AX195" s="13" t="s">
        <v>80</v>
      </c>
      <c r="AY195" s="233" t="s">
        <v>149</v>
      </c>
    </row>
    <row r="196" s="2" customFormat="1" ht="33" customHeight="1">
      <c r="A196" s="38"/>
      <c r="B196" s="39"/>
      <c r="C196" s="204" t="s">
        <v>307</v>
      </c>
      <c r="D196" s="204" t="s">
        <v>152</v>
      </c>
      <c r="E196" s="205" t="s">
        <v>308</v>
      </c>
      <c r="F196" s="206" t="s">
        <v>309</v>
      </c>
      <c r="G196" s="207" t="s">
        <v>174</v>
      </c>
      <c r="H196" s="208">
        <v>22</v>
      </c>
      <c r="I196" s="209"/>
      <c r="J196" s="210">
        <f>ROUND(I196*H196,2)</f>
        <v>0</v>
      </c>
      <c r="K196" s="206" t="s">
        <v>156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0.93000000000000005</v>
      </c>
      <c r="T196" s="214">
        <f>S196*H196</f>
        <v>20.460000000000001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157</v>
      </c>
      <c r="AT196" s="215" t="s">
        <v>152</v>
      </c>
      <c r="AU196" s="215" t="s">
        <v>82</v>
      </c>
      <c r="AY196" s="17" t="s">
        <v>149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157</v>
      </c>
      <c r="BM196" s="215" t="s">
        <v>310</v>
      </c>
    </row>
    <row r="197" s="2" customFormat="1">
      <c r="A197" s="38"/>
      <c r="B197" s="39"/>
      <c r="C197" s="40"/>
      <c r="D197" s="217" t="s">
        <v>159</v>
      </c>
      <c r="E197" s="40"/>
      <c r="F197" s="218" t="s">
        <v>311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82</v>
      </c>
    </row>
    <row r="198" s="2" customFormat="1">
      <c r="A198" s="38"/>
      <c r="B198" s="39"/>
      <c r="C198" s="40"/>
      <c r="D198" s="224" t="s">
        <v>248</v>
      </c>
      <c r="E198" s="40"/>
      <c r="F198" s="255" t="s">
        <v>312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248</v>
      </c>
      <c r="AU198" s="17" t="s">
        <v>82</v>
      </c>
    </row>
    <row r="199" s="14" customFormat="1">
      <c r="A199" s="14"/>
      <c r="B199" s="234"/>
      <c r="C199" s="235"/>
      <c r="D199" s="224" t="s">
        <v>170</v>
      </c>
      <c r="E199" s="236" t="s">
        <v>19</v>
      </c>
      <c r="F199" s="237" t="s">
        <v>313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170</v>
      </c>
      <c r="AU199" s="243" t="s">
        <v>82</v>
      </c>
      <c r="AV199" s="14" t="s">
        <v>80</v>
      </c>
      <c r="AW199" s="14" t="s">
        <v>33</v>
      </c>
      <c r="AX199" s="14" t="s">
        <v>72</v>
      </c>
      <c r="AY199" s="243" t="s">
        <v>149</v>
      </c>
    </row>
    <row r="200" s="13" customFormat="1">
      <c r="A200" s="13"/>
      <c r="B200" s="222"/>
      <c r="C200" s="223"/>
      <c r="D200" s="224" t="s">
        <v>170</v>
      </c>
      <c r="E200" s="225" t="s">
        <v>19</v>
      </c>
      <c r="F200" s="226" t="s">
        <v>314</v>
      </c>
      <c r="G200" s="223"/>
      <c r="H200" s="227">
        <v>22</v>
      </c>
      <c r="I200" s="228"/>
      <c r="J200" s="223"/>
      <c r="K200" s="223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170</v>
      </c>
      <c r="AU200" s="233" t="s">
        <v>82</v>
      </c>
      <c r="AV200" s="13" t="s">
        <v>82</v>
      </c>
      <c r="AW200" s="13" t="s">
        <v>33</v>
      </c>
      <c r="AX200" s="13" t="s">
        <v>80</v>
      </c>
      <c r="AY200" s="233" t="s">
        <v>149</v>
      </c>
    </row>
    <row r="201" s="2" customFormat="1" ht="37.8" customHeight="1">
      <c r="A201" s="38"/>
      <c r="B201" s="39"/>
      <c r="C201" s="204" t="s">
        <v>315</v>
      </c>
      <c r="D201" s="204" t="s">
        <v>152</v>
      </c>
      <c r="E201" s="205" t="s">
        <v>316</v>
      </c>
      <c r="F201" s="206" t="s">
        <v>317</v>
      </c>
      <c r="G201" s="207" t="s">
        <v>174</v>
      </c>
      <c r="H201" s="208">
        <v>699</v>
      </c>
      <c r="I201" s="209"/>
      <c r="J201" s="210">
        <f>ROUND(I201*H201,2)</f>
        <v>0</v>
      </c>
      <c r="K201" s="206" t="s">
        <v>156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0.625</v>
      </c>
      <c r="T201" s="214">
        <f>S201*H201</f>
        <v>436.875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157</v>
      </c>
      <c r="AT201" s="215" t="s">
        <v>152</v>
      </c>
      <c r="AU201" s="215" t="s">
        <v>82</v>
      </c>
      <c r="AY201" s="17" t="s">
        <v>149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80</v>
      </c>
      <c r="BK201" s="216">
        <f>ROUND(I201*H201,2)</f>
        <v>0</v>
      </c>
      <c r="BL201" s="17" t="s">
        <v>157</v>
      </c>
      <c r="BM201" s="215" t="s">
        <v>318</v>
      </c>
    </row>
    <row r="202" s="2" customFormat="1">
      <c r="A202" s="38"/>
      <c r="B202" s="39"/>
      <c r="C202" s="40"/>
      <c r="D202" s="217" t="s">
        <v>159</v>
      </c>
      <c r="E202" s="40"/>
      <c r="F202" s="218" t="s">
        <v>319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159</v>
      </c>
      <c r="AU202" s="17" t="s">
        <v>82</v>
      </c>
    </row>
    <row r="203" s="2" customFormat="1">
      <c r="A203" s="38"/>
      <c r="B203" s="39"/>
      <c r="C203" s="40"/>
      <c r="D203" s="224" t="s">
        <v>248</v>
      </c>
      <c r="E203" s="40"/>
      <c r="F203" s="255" t="s">
        <v>320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248</v>
      </c>
      <c r="AU203" s="17" t="s">
        <v>82</v>
      </c>
    </row>
    <row r="204" s="14" customFormat="1">
      <c r="A204" s="14"/>
      <c r="B204" s="234"/>
      <c r="C204" s="235"/>
      <c r="D204" s="224" t="s">
        <v>170</v>
      </c>
      <c r="E204" s="236" t="s">
        <v>19</v>
      </c>
      <c r="F204" s="237" t="s">
        <v>321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170</v>
      </c>
      <c r="AU204" s="243" t="s">
        <v>82</v>
      </c>
      <c r="AV204" s="14" t="s">
        <v>80</v>
      </c>
      <c r="AW204" s="14" t="s">
        <v>33</v>
      </c>
      <c r="AX204" s="14" t="s">
        <v>72</v>
      </c>
      <c r="AY204" s="243" t="s">
        <v>149</v>
      </c>
    </row>
    <row r="205" s="13" customFormat="1">
      <c r="A205" s="13"/>
      <c r="B205" s="222"/>
      <c r="C205" s="223"/>
      <c r="D205" s="224" t="s">
        <v>170</v>
      </c>
      <c r="E205" s="225" t="s">
        <v>19</v>
      </c>
      <c r="F205" s="226" t="s">
        <v>322</v>
      </c>
      <c r="G205" s="223"/>
      <c r="H205" s="227">
        <v>699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170</v>
      </c>
      <c r="AU205" s="233" t="s">
        <v>82</v>
      </c>
      <c r="AV205" s="13" t="s">
        <v>82</v>
      </c>
      <c r="AW205" s="13" t="s">
        <v>33</v>
      </c>
      <c r="AX205" s="13" t="s">
        <v>80</v>
      </c>
      <c r="AY205" s="233" t="s">
        <v>149</v>
      </c>
    </row>
    <row r="206" s="2" customFormat="1" ht="37.8" customHeight="1">
      <c r="A206" s="38"/>
      <c r="B206" s="39"/>
      <c r="C206" s="204" t="s">
        <v>323</v>
      </c>
      <c r="D206" s="204" t="s">
        <v>152</v>
      </c>
      <c r="E206" s="205" t="s">
        <v>292</v>
      </c>
      <c r="F206" s="206" t="s">
        <v>293</v>
      </c>
      <c r="G206" s="207" t="s">
        <v>174</v>
      </c>
      <c r="H206" s="208">
        <v>1302</v>
      </c>
      <c r="I206" s="209"/>
      <c r="J206" s="210">
        <f>ROUND(I206*H206,2)</f>
        <v>0</v>
      </c>
      <c r="K206" s="206" t="s">
        <v>156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0.93000000000000005</v>
      </c>
      <c r="T206" s="214">
        <f>S206*H206</f>
        <v>1210.8600000000001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157</v>
      </c>
      <c r="AT206" s="215" t="s">
        <v>152</v>
      </c>
      <c r="AU206" s="215" t="s">
        <v>82</v>
      </c>
      <c r="AY206" s="17" t="s">
        <v>149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157</v>
      </c>
      <c r="BM206" s="215" t="s">
        <v>324</v>
      </c>
    </row>
    <row r="207" s="2" customFormat="1">
      <c r="A207" s="38"/>
      <c r="B207" s="39"/>
      <c r="C207" s="40"/>
      <c r="D207" s="217" t="s">
        <v>159</v>
      </c>
      <c r="E207" s="40"/>
      <c r="F207" s="218" t="s">
        <v>295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82</v>
      </c>
    </row>
    <row r="208" s="2" customFormat="1">
      <c r="A208" s="38"/>
      <c r="B208" s="39"/>
      <c r="C208" s="40"/>
      <c r="D208" s="224" t="s">
        <v>248</v>
      </c>
      <c r="E208" s="40"/>
      <c r="F208" s="255" t="s">
        <v>325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248</v>
      </c>
      <c r="AU208" s="17" t="s">
        <v>82</v>
      </c>
    </row>
    <row r="209" s="14" customFormat="1">
      <c r="A209" s="14"/>
      <c r="B209" s="234"/>
      <c r="C209" s="235"/>
      <c r="D209" s="224" t="s">
        <v>170</v>
      </c>
      <c r="E209" s="236" t="s">
        <v>19</v>
      </c>
      <c r="F209" s="237" t="s">
        <v>326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170</v>
      </c>
      <c r="AU209" s="243" t="s">
        <v>82</v>
      </c>
      <c r="AV209" s="14" t="s">
        <v>80</v>
      </c>
      <c r="AW209" s="14" t="s">
        <v>33</v>
      </c>
      <c r="AX209" s="14" t="s">
        <v>72</v>
      </c>
      <c r="AY209" s="243" t="s">
        <v>149</v>
      </c>
    </row>
    <row r="210" s="13" customFormat="1">
      <c r="A210" s="13"/>
      <c r="B210" s="222"/>
      <c r="C210" s="223"/>
      <c r="D210" s="224" t="s">
        <v>170</v>
      </c>
      <c r="E210" s="225" t="s">
        <v>19</v>
      </c>
      <c r="F210" s="226" t="s">
        <v>327</v>
      </c>
      <c r="G210" s="223"/>
      <c r="H210" s="227">
        <v>1302</v>
      </c>
      <c r="I210" s="228"/>
      <c r="J210" s="223"/>
      <c r="K210" s="223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170</v>
      </c>
      <c r="AU210" s="233" t="s">
        <v>82</v>
      </c>
      <c r="AV210" s="13" t="s">
        <v>82</v>
      </c>
      <c r="AW210" s="13" t="s">
        <v>33</v>
      </c>
      <c r="AX210" s="13" t="s">
        <v>80</v>
      </c>
      <c r="AY210" s="233" t="s">
        <v>149</v>
      </c>
    </row>
    <row r="211" s="2" customFormat="1" ht="24.15" customHeight="1">
      <c r="A211" s="38"/>
      <c r="B211" s="39"/>
      <c r="C211" s="204" t="s">
        <v>328</v>
      </c>
      <c r="D211" s="204" t="s">
        <v>152</v>
      </c>
      <c r="E211" s="205" t="s">
        <v>329</v>
      </c>
      <c r="F211" s="206" t="s">
        <v>330</v>
      </c>
      <c r="G211" s="207" t="s">
        <v>185</v>
      </c>
      <c r="H211" s="208">
        <v>3392.5799999999999</v>
      </c>
      <c r="I211" s="209"/>
      <c r="J211" s="210">
        <f>ROUND(I211*H211,2)</f>
        <v>0</v>
      </c>
      <c r="K211" s="206" t="s">
        <v>156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157</v>
      </c>
      <c r="AT211" s="215" t="s">
        <v>152</v>
      </c>
      <c r="AU211" s="215" t="s">
        <v>82</v>
      </c>
      <c r="AY211" s="17" t="s">
        <v>149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80</v>
      </c>
      <c r="BK211" s="216">
        <f>ROUND(I211*H211,2)</f>
        <v>0</v>
      </c>
      <c r="BL211" s="17" t="s">
        <v>157</v>
      </c>
      <c r="BM211" s="215" t="s">
        <v>331</v>
      </c>
    </row>
    <row r="212" s="2" customFormat="1">
      <c r="A212" s="38"/>
      <c r="B212" s="39"/>
      <c r="C212" s="40"/>
      <c r="D212" s="217" t="s">
        <v>159</v>
      </c>
      <c r="E212" s="40"/>
      <c r="F212" s="218" t="s">
        <v>332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159</v>
      </c>
      <c r="AU212" s="17" t="s">
        <v>82</v>
      </c>
    </row>
    <row r="213" s="2" customFormat="1" ht="24.15" customHeight="1">
      <c r="A213" s="38"/>
      <c r="B213" s="39"/>
      <c r="C213" s="204" t="s">
        <v>333</v>
      </c>
      <c r="D213" s="204" t="s">
        <v>152</v>
      </c>
      <c r="E213" s="205" t="s">
        <v>334</v>
      </c>
      <c r="F213" s="206" t="s">
        <v>335</v>
      </c>
      <c r="G213" s="207" t="s">
        <v>185</v>
      </c>
      <c r="H213" s="208">
        <v>10177.74</v>
      </c>
      <c r="I213" s="209"/>
      <c r="J213" s="210">
        <f>ROUND(I213*H213,2)</f>
        <v>0</v>
      </c>
      <c r="K213" s="206" t="s">
        <v>156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157</v>
      </c>
      <c r="AT213" s="215" t="s">
        <v>152</v>
      </c>
      <c r="AU213" s="215" t="s">
        <v>82</v>
      </c>
      <c r="AY213" s="17" t="s">
        <v>149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157</v>
      </c>
      <c r="BM213" s="215" t="s">
        <v>336</v>
      </c>
    </row>
    <row r="214" s="2" customFormat="1">
      <c r="A214" s="38"/>
      <c r="B214" s="39"/>
      <c r="C214" s="40"/>
      <c r="D214" s="217" t="s">
        <v>159</v>
      </c>
      <c r="E214" s="40"/>
      <c r="F214" s="218" t="s">
        <v>337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159</v>
      </c>
      <c r="AU214" s="17" t="s">
        <v>82</v>
      </c>
    </row>
    <row r="215" s="13" customFormat="1">
      <c r="A215" s="13"/>
      <c r="B215" s="222"/>
      <c r="C215" s="223"/>
      <c r="D215" s="224" t="s">
        <v>170</v>
      </c>
      <c r="E215" s="225" t="s">
        <v>19</v>
      </c>
      <c r="F215" s="226" t="s">
        <v>338</v>
      </c>
      <c r="G215" s="223"/>
      <c r="H215" s="227">
        <v>10177.74</v>
      </c>
      <c r="I215" s="228"/>
      <c r="J215" s="223"/>
      <c r="K215" s="223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170</v>
      </c>
      <c r="AU215" s="233" t="s">
        <v>82</v>
      </c>
      <c r="AV215" s="13" t="s">
        <v>82</v>
      </c>
      <c r="AW215" s="13" t="s">
        <v>33</v>
      </c>
      <c r="AX215" s="13" t="s">
        <v>80</v>
      </c>
      <c r="AY215" s="233" t="s">
        <v>149</v>
      </c>
    </row>
    <row r="216" s="2" customFormat="1" ht="24.15" customHeight="1">
      <c r="A216" s="38"/>
      <c r="B216" s="39"/>
      <c r="C216" s="204" t="s">
        <v>339</v>
      </c>
      <c r="D216" s="204" t="s">
        <v>152</v>
      </c>
      <c r="E216" s="205" t="s">
        <v>340</v>
      </c>
      <c r="F216" s="206" t="s">
        <v>341</v>
      </c>
      <c r="G216" s="207" t="s">
        <v>185</v>
      </c>
      <c r="H216" s="208">
        <v>555.90999999999997</v>
      </c>
      <c r="I216" s="209"/>
      <c r="J216" s="210">
        <f>ROUND(I216*H216,2)</f>
        <v>0</v>
      </c>
      <c r="K216" s="206" t="s">
        <v>156</v>
      </c>
      <c r="L216" s="44"/>
      <c r="M216" s="211" t="s">
        <v>19</v>
      </c>
      <c r="N216" s="212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157</v>
      </c>
      <c r="AT216" s="215" t="s">
        <v>152</v>
      </c>
      <c r="AU216" s="215" t="s">
        <v>82</v>
      </c>
      <c r="AY216" s="17" t="s">
        <v>149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157</v>
      </c>
      <c r="BM216" s="215" t="s">
        <v>342</v>
      </c>
    </row>
    <row r="217" s="2" customFormat="1">
      <c r="A217" s="38"/>
      <c r="B217" s="39"/>
      <c r="C217" s="40"/>
      <c r="D217" s="217" t="s">
        <v>159</v>
      </c>
      <c r="E217" s="40"/>
      <c r="F217" s="218" t="s">
        <v>343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159</v>
      </c>
      <c r="AU217" s="17" t="s">
        <v>82</v>
      </c>
    </row>
    <row r="218" s="2" customFormat="1" ht="24.15" customHeight="1">
      <c r="A218" s="38"/>
      <c r="B218" s="39"/>
      <c r="C218" s="204" t="s">
        <v>344</v>
      </c>
      <c r="D218" s="204" t="s">
        <v>152</v>
      </c>
      <c r="E218" s="205" t="s">
        <v>345</v>
      </c>
      <c r="F218" s="206" t="s">
        <v>279</v>
      </c>
      <c r="G218" s="207" t="s">
        <v>185</v>
      </c>
      <c r="H218" s="208">
        <v>2836.6700000000001</v>
      </c>
      <c r="I218" s="209"/>
      <c r="J218" s="210">
        <f>ROUND(I218*H218,2)</f>
        <v>0</v>
      </c>
      <c r="K218" s="206" t="s">
        <v>156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157</v>
      </c>
      <c r="AT218" s="215" t="s">
        <v>152</v>
      </c>
      <c r="AU218" s="215" t="s">
        <v>82</v>
      </c>
      <c r="AY218" s="17" t="s">
        <v>149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157</v>
      </c>
      <c r="BM218" s="215" t="s">
        <v>346</v>
      </c>
    </row>
    <row r="219" s="2" customFormat="1">
      <c r="A219" s="38"/>
      <c r="B219" s="39"/>
      <c r="C219" s="40"/>
      <c r="D219" s="217" t="s">
        <v>159</v>
      </c>
      <c r="E219" s="40"/>
      <c r="F219" s="218" t="s">
        <v>347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159</v>
      </c>
      <c r="AU219" s="17" t="s">
        <v>82</v>
      </c>
    </row>
    <row r="220" s="12" customFormat="1" ht="22.8" customHeight="1">
      <c r="A220" s="12"/>
      <c r="B220" s="188"/>
      <c r="C220" s="189"/>
      <c r="D220" s="190" t="s">
        <v>71</v>
      </c>
      <c r="E220" s="202" t="s">
        <v>348</v>
      </c>
      <c r="F220" s="202" t="s">
        <v>349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SUM(P221:P246)</f>
        <v>0</v>
      </c>
      <c r="Q220" s="196"/>
      <c r="R220" s="197">
        <f>SUM(R221:R246)</f>
        <v>0.058320000000000004</v>
      </c>
      <c r="S220" s="196"/>
      <c r="T220" s="198">
        <f>SUM(T221:T246)</f>
        <v>866.20900000000006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80</v>
      </c>
      <c r="AT220" s="200" t="s">
        <v>71</v>
      </c>
      <c r="AU220" s="200" t="s">
        <v>80</v>
      </c>
      <c r="AY220" s="199" t="s">
        <v>149</v>
      </c>
      <c r="BK220" s="201">
        <f>SUM(BK221:BK246)</f>
        <v>0</v>
      </c>
    </row>
    <row r="221" s="2" customFormat="1" ht="24.15" customHeight="1">
      <c r="A221" s="38"/>
      <c r="B221" s="39"/>
      <c r="C221" s="204" t="s">
        <v>350</v>
      </c>
      <c r="D221" s="204" t="s">
        <v>152</v>
      </c>
      <c r="E221" s="205" t="s">
        <v>351</v>
      </c>
      <c r="F221" s="206" t="s">
        <v>352</v>
      </c>
      <c r="G221" s="207" t="s">
        <v>174</v>
      </c>
      <c r="H221" s="208">
        <v>972</v>
      </c>
      <c r="I221" s="209"/>
      <c r="J221" s="210">
        <f>ROUND(I221*H221,2)</f>
        <v>0</v>
      </c>
      <c r="K221" s="206" t="s">
        <v>156</v>
      </c>
      <c r="L221" s="44"/>
      <c r="M221" s="211" t="s">
        <v>19</v>
      </c>
      <c r="N221" s="212" t="s">
        <v>43</v>
      </c>
      <c r="O221" s="84"/>
      <c r="P221" s="213">
        <f>O221*H221</f>
        <v>0</v>
      </c>
      <c r="Q221" s="213">
        <v>6.0000000000000002E-05</v>
      </c>
      <c r="R221" s="213">
        <f>Q221*H221</f>
        <v>0.058320000000000004</v>
      </c>
      <c r="S221" s="213">
        <v>0.091999999999999998</v>
      </c>
      <c r="T221" s="214">
        <f>S221*H221</f>
        <v>89.423999999999992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157</v>
      </c>
      <c r="AT221" s="215" t="s">
        <v>152</v>
      </c>
      <c r="AU221" s="215" t="s">
        <v>82</v>
      </c>
      <c r="AY221" s="17" t="s">
        <v>149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80</v>
      </c>
      <c r="BK221" s="216">
        <f>ROUND(I221*H221,2)</f>
        <v>0</v>
      </c>
      <c r="BL221" s="17" t="s">
        <v>157</v>
      </c>
      <c r="BM221" s="215" t="s">
        <v>353</v>
      </c>
    </row>
    <row r="222" s="2" customFormat="1">
      <c r="A222" s="38"/>
      <c r="B222" s="39"/>
      <c r="C222" s="40"/>
      <c r="D222" s="217" t="s">
        <v>159</v>
      </c>
      <c r="E222" s="40"/>
      <c r="F222" s="218" t="s">
        <v>354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159</v>
      </c>
      <c r="AU222" s="17" t="s">
        <v>82</v>
      </c>
    </row>
    <row r="223" s="2" customFormat="1" ht="37.8" customHeight="1">
      <c r="A223" s="38"/>
      <c r="B223" s="39"/>
      <c r="C223" s="204" t="s">
        <v>355</v>
      </c>
      <c r="D223" s="204" t="s">
        <v>152</v>
      </c>
      <c r="E223" s="205" t="s">
        <v>316</v>
      </c>
      <c r="F223" s="206" t="s">
        <v>317</v>
      </c>
      <c r="G223" s="207" t="s">
        <v>174</v>
      </c>
      <c r="H223" s="208">
        <v>597</v>
      </c>
      <c r="I223" s="209"/>
      <c r="J223" s="210">
        <f>ROUND(I223*H223,2)</f>
        <v>0</v>
      </c>
      <c r="K223" s="206" t="s">
        <v>156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0.625</v>
      </c>
      <c r="T223" s="214">
        <f>S223*H223</f>
        <v>373.125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157</v>
      </c>
      <c r="AT223" s="215" t="s">
        <v>152</v>
      </c>
      <c r="AU223" s="215" t="s">
        <v>82</v>
      </c>
      <c r="AY223" s="17" t="s">
        <v>149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157</v>
      </c>
      <c r="BM223" s="215" t="s">
        <v>356</v>
      </c>
    </row>
    <row r="224" s="2" customFormat="1">
      <c r="A224" s="38"/>
      <c r="B224" s="39"/>
      <c r="C224" s="40"/>
      <c r="D224" s="217" t="s">
        <v>159</v>
      </c>
      <c r="E224" s="40"/>
      <c r="F224" s="218" t="s">
        <v>319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159</v>
      </c>
      <c r="AU224" s="17" t="s">
        <v>82</v>
      </c>
    </row>
    <row r="225" s="2" customFormat="1">
      <c r="A225" s="38"/>
      <c r="B225" s="39"/>
      <c r="C225" s="40"/>
      <c r="D225" s="224" t="s">
        <v>248</v>
      </c>
      <c r="E225" s="40"/>
      <c r="F225" s="255" t="s">
        <v>357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248</v>
      </c>
      <c r="AU225" s="17" t="s">
        <v>82</v>
      </c>
    </row>
    <row r="226" s="14" customFormat="1">
      <c r="A226" s="14"/>
      <c r="B226" s="234"/>
      <c r="C226" s="235"/>
      <c r="D226" s="224" t="s">
        <v>170</v>
      </c>
      <c r="E226" s="236" t="s">
        <v>19</v>
      </c>
      <c r="F226" s="237" t="s">
        <v>358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170</v>
      </c>
      <c r="AU226" s="243" t="s">
        <v>82</v>
      </c>
      <c r="AV226" s="14" t="s">
        <v>80</v>
      </c>
      <c r="AW226" s="14" t="s">
        <v>33</v>
      </c>
      <c r="AX226" s="14" t="s">
        <v>72</v>
      </c>
      <c r="AY226" s="243" t="s">
        <v>149</v>
      </c>
    </row>
    <row r="227" s="13" customFormat="1">
      <c r="A227" s="13"/>
      <c r="B227" s="222"/>
      <c r="C227" s="223"/>
      <c r="D227" s="224" t="s">
        <v>170</v>
      </c>
      <c r="E227" s="225" t="s">
        <v>19</v>
      </c>
      <c r="F227" s="226" t="s">
        <v>359</v>
      </c>
      <c r="G227" s="223"/>
      <c r="H227" s="227">
        <v>597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170</v>
      </c>
      <c r="AU227" s="233" t="s">
        <v>82</v>
      </c>
      <c r="AV227" s="13" t="s">
        <v>82</v>
      </c>
      <c r="AW227" s="13" t="s">
        <v>33</v>
      </c>
      <c r="AX227" s="13" t="s">
        <v>80</v>
      </c>
      <c r="AY227" s="233" t="s">
        <v>149</v>
      </c>
    </row>
    <row r="228" s="2" customFormat="1" ht="37.8" customHeight="1">
      <c r="A228" s="38"/>
      <c r="B228" s="39"/>
      <c r="C228" s="204" t="s">
        <v>360</v>
      </c>
      <c r="D228" s="204" t="s">
        <v>152</v>
      </c>
      <c r="E228" s="205" t="s">
        <v>361</v>
      </c>
      <c r="F228" s="206" t="s">
        <v>362</v>
      </c>
      <c r="G228" s="207" t="s">
        <v>174</v>
      </c>
      <c r="H228" s="208">
        <v>289</v>
      </c>
      <c r="I228" s="209"/>
      <c r="J228" s="210">
        <f>ROUND(I228*H228,2)</f>
        <v>0</v>
      </c>
      <c r="K228" s="206" t="s">
        <v>156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1.1200000000000001</v>
      </c>
      <c r="T228" s="214">
        <f>S228*H228</f>
        <v>323.68000000000001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157</v>
      </c>
      <c r="AT228" s="215" t="s">
        <v>152</v>
      </c>
      <c r="AU228" s="215" t="s">
        <v>82</v>
      </c>
      <c r="AY228" s="17" t="s">
        <v>149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80</v>
      </c>
      <c r="BK228" s="216">
        <f>ROUND(I228*H228,2)</f>
        <v>0</v>
      </c>
      <c r="BL228" s="17" t="s">
        <v>157</v>
      </c>
      <c r="BM228" s="215" t="s">
        <v>363</v>
      </c>
    </row>
    <row r="229" s="2" customFormat="1">
      <c r="A229" s="38"/>
      <c r="B229" s="39"/>
      <c r="C229" s="40"/>
      <c r="D229" s="217" t="s">
        <v>159</v>
      </c>
      <c r="E229" s="40"/>
      <c r="F229" s="218" t="s">
        <v>364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82</v>
      </c>
    </row>
    <row r="230" s="2" customFormat="1">
      <c r="A230" s="38"/>
      <c r="B230" s="39"/>
      <c r="C230" s="40"/>
      <c r="D230" s="224" t="s">
        <v>248</v>
      </c>
      <c r="E230" s="40"/>
      <c r="F230" s="255" t="s">
        <v>365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248</v>
      </c>
      <c r="AU230" s="17" t="s">
        <v>82</v>
      </c>
    </row>
    <row r="231" s="14" customFormat="1">
      <c r="A231" s="14"/>
      <c r="B231" s="234"/>
      <c r="C231" s="235"/>
      <c r="D231" s="224" t="s">
        <v>170</v>
      </c>
      <c r="E231" s="236" t="s">
        <v>19</v>
      </c>
      <c r="F231" s="237" t="s">
        <v>366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3" t="s">
        <v>170</v>
      </c>
      <c r="AU231" s="243" t="s">
        <v>82</v>
      </c>
      <c r="AV231" s="14" t="s">
        <v>80</v>
      </c>
      <c r="AW231" s="14" t="s">
        <v>33</v>
      </c>
      <c r="AX231" s="14" t="s">
        <v>72</v>
      </c>
      <c r="AY231" s="243" t="s">
        <v>149</v>
      </c>
    </row>
    <row r="232" s="13" customFormat="1">
      <c r="A232" s="13"/>
      <c r="B232" s="222"/>
      <c r="C232" s="223"/>
      <c r="D232" s="224" t="s">
        <v>170</v>
      </c>
      <c r="E232" s="225" t="s">
        <v>19</v>
      </c>
      <c r="F232" s="226" t="s">
        <v>367</v>
      </c>
      <c r="G232" s="223"/>
      <c r="H232" s="227">
        <v>289</v>
      </c>
      <c r="I232" s="228"/>
      <c r="J232" s="223"/>
      <c r="K232" s="223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170</v>
      </c>
      <c r="AU232" s="233" t="s">
        <v>82</v>
      </c>
      <c r="AV232" s="13" t="s">
        <v>82</v>
      </c>
      <c r="AW232" s="13" t="s">
        <v>33</v>
      </c>
      <c r="AX232" s="13" t="s">
        <v>80</v>
      </c>
      <c r="AY232" s="233" t="s">
        <v>149</v>
      </c>
    </row>
    <row r="233" s="2" customFormat="1" ht="37.8" customHeight="1">
      <c r="A233" s="38"/>
      <c r="B233" s="39"/>
      <c r="C233" s="204" t="s">
        <v>368</v>
      </c>
      <c r="D233" s="204" t="s">
        <v>152</v>
      </c>
      <c r="E233" s="205" t="s">
        <v>369</v>
      </c>
      <c r="F233" s="206" t="s">
        <v>370</v>
      </c>
      <c r="G233" s="207" t="s">
        <v>174</v>
      </c>
      <c r="H233" s="208">
        <v>86</v>
      </c>
      <c r="I233" s="209"/>
      <c r="J233" s="210">
        <f>ROUND(I233*H233,2)</f>
        <v>0</v>
      </c>
      <c r="K233" s="206" t="s">
        <v>156</v>
      </c>
      <c r="L233" s="44"/>
      <c r="M233" s="211" t="s">
        <v>19</v>
      </c>
      <c r="N233" s="212" t="s">
        <v>43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0.93000000000000005</v>
      </c>
      <c r="T233" s="214">
        <f>S233*H233</f>
        <v>79.980000000000004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157</v>
      </c>
      <c r="AT233" s="215" t="s">
        <v>152</v>
      </c>
      <c r="AU233" s="215" t="s">
        <v>82</v>
      </c>
      <c r="AY233" s="17" t="s">
        <v>149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80</v>
      </c>
      <c r="BK233" s="216">
        <f>ROUND(I233*H233,2)</f>
        <v>0</v>
      </c>
      <c r="BL233" s="17" t="s">
        <v>157</v>
      </c>
      <c r="BM233" s="215" t="s">
        <v>371</v>
      </c>
    </row>
    <row r="234" s="2" customFormat="1">
      <c r="A234" s="38"/>
      <c r="B234" s="39"/>
      <c r="C234" s="40"/>
      <c r="D234" s="217" t="s">
        <v>159</v>
      </c>
      <c r="E234" s="40"/>
      <c r="F234" s="218" t="s">
        <v>372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159</v>
      </c>
      <c r="AU234" s="17" t="s">
        <v>82</v>
      </c>
    </row>
    <row r="235" s="2" customFormat="1">
      <c r="A235" s="38"/>
      <c r="B235" s="39"/>
      <c r="C235" s="40"/>
      <c r="D235" s="224" t="s">
        <v>248</v>
      </c>
      <c r="E235" s="40"/>
      <c r="F235" s="255" t="s">
        <v>373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248</v>
      </c>
      <c r="AU235" s="17" t="s">
        <v>82</v>
      </c>
    </row>
    <row r="236" s="14" customFormat="1">
      <c r="A236" s="14"/>
      <c r="B236" s="234"/>
      <c r="C236" s="235"/>
      <c r="D236" s="224" t="s">
        <v>170</v>
      </c>
      <c r="E236" s="236" t="s">
        <v>19</v>
      </c>
      <c r="F236" s="237" t="s">
        <v>374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3" t="s">
        <v>170</v>
      </c>
      <c r="AU236" s="243" t="s">
        <v>82</v>
      </c>
      <c r="AV236" s="14" t="s">
        <v>80</v>
      </c>
      <c r="AW236" s="14" t="s">
        <v>33</v>
      </c>
      <c r="AX236" s="14" t="s">
        <v>72</v>
      </c>
      <c r="AY236" s="243" t="s">
        <v>149</v>
      </c>
    </row>
    <row r="237" s="13" customFormat="1">
      <c r="A237" s="13"/>
      <c r="B237" s="222"/>
      <c r="C237" s="223"/>
      <c r="D237" s="224" t="s">
        <v>170</v>
      </c>
      <c r="E237" s="225" t="s">
        <v>19</v>
      </c>
      <c r="F237" s="226" t="s">
        <v>375</v>
      </c>
      <c r="G237" s="223"/>
      <c r="H237" s="227">
        <v>86</v>
      </c>
      <c r="I237" s="228"/>
      <c r="J237" s="223"/>
      <c r="K237" s="223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170</v>
      </c>
      <c r="AU237" s="233" t="s">
        <v>82</v>
      </c>
      <c r="AV237" s="13" t="s">
        <v>82</v>
      </c>
      <c r="AW237" s="13" t="s">
        <v>33</v>
      </c>
      <c r="AX237" s="13" t="s">
        <v>80</v>
      </c>
      <c r="AY237" s="233" t="s">
        <v>149</v>
      </c>
    </row>
    <row r="238" s="2" customFormat="1" ht="24.15" customHeight="1">
      <c r="A238" s="38"/>
      <c r="B238" s="39"/>
      <c r="C238" s="204" t="s">
        <v>376</v>
      </c>
      <c r="D238" s="204" t="s">
        <v>152</v>
      </c>
      <c r="E238" s="205" t="s">
        <v>329</v>
      </c>
      <c r="F238" s="206" t="s">
        <v>330</v>
      </c>
      <c r="G238" s="207" t="s">
        <v>185</v>
      </c>
      <c r="H238" s="208">
        <v>866.20899999999995</v>
      </c>
      <c r="I238" s="209"/>
      <c r="J238" s="210">
        <f>ROUND(I238*H238,2)</f>
        <v>0</v>
      </c>
      <c r="K238" s="206" t="s">
        <v>156</v>
      </c>
      <c r="L238" s="44"/>
      <c r="M238" s="211" t="s">
        <v>19</v>
      </c>
      <c r="N238" s="212" t="s">
        <v>43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157</v>
      </c>
      <c r="AT238" s="215" t="s">
        <v>152</v>
      </c>
      <c r="AU238" s="215" t="s">
        <v>82</v>
      </c>
      <c r="AY238" s="17" t="s">
        <v>149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80</v>
      </c>
      <c r="BK238" s="216">
        <f>ROUND(I238*H238,2)</f>
        <v>0</v>
      </c>
      <c r="BL238" s="17" t="s">
        <v>157</v>
      </c>
      <c r="BM238" s="215" t="s">
        <v>377</v>
      </c>
    </row>
    <row r="239" s="2" customFormat="1">
      <c r="A239" s="38"/>
      <c r="B239" s="39"/>
      <c r="C239" s="40"/>
      <c r="D239" s="217" t="s">
        <v>159</v>
      </c>
      <c r="E239" s="40"/>
      <c r="F239" s="218" t="s">
        <v>332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82</v>
      </c>
    </row>
    <row r="240" s="2" customFormat="1" ht="24.15" customHeight="1">
      <c r="A240" s="38"/>
      <c r="B240" s="39"/>
      <c r="C240" s="204" t="s">
        <v>378</v>
      </c>
      <c r="D240" s="204" t="s">
        <v>152</v>
      </c>
      <c r="E240" s="205" t="s">
        <v>334</v>
      </c>
      <c r="F240" s="206" t="s">
        <v>335</v>
      </c>
      <c r="G240" s="207" t="s">
        <v>185</v>
      </c>
      <c r="H240" s="208">
        <v>2598.627</v>
      </c>
      <c r="I240" s="209"/>
      <c r="J240" s="210">
        <f>ROUND(I240*H240,2)</f>
        <v>0</v>
      </c>
      <c r="K240" s="206" t="s">
        <v>156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157</v>
      </c>
      <c r="AT240" s="215" t="s">
        <v>152</v>
      </c>
      <c r="AU240" s="215" t="s">
        <v>82</v>
      </c>
      <c r="AY240" s="17" t="s">
        <v>149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80</v>
      </c>
      <c r="BK240" s="216">
        <f>ROUND(I240*H240,2)</f>
        <v>0</v>
      </c>
      <c r="BL240" s="17" t="s">
        <v>157</v>
      </c>
      <c r="BM240" s="215" t="s">
        <v>379</v>
      </c>
    </row>
    <row r="241" s="2" customFormat="1">
      <c r="A241" s="38"/>
      <c r="B241" s="39"/>
      <c r="C241" s="40"/>
      <c r="D241" s="217" t="s">
        <v>159</v>
      </c>
      <c r="E241" s="40"/>
      <c r="F241" s="218" t="s">
        <v>337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159</v>
      </c>
      <c r="AU241" s="17" t="s">
        <v>82</v>
      </c>
    </row>
    <row r="242" s="13" customFormat="1">
      <c r="A242" s="13"/>
      <c r="B242" s="222"/>
      <c r="C242" s="223"/>
      <c r="D242" s="224" t="s">
        <v>170</v>
      </c>
      <c r="E242" s="225" t="s">
        <v>19</v>
      </c>
      <c r="F242" s="226" t="s">
        <v>380</v>
      </c>
      <c r="G242" s="223"/>
      <c r="H242" s="227">
        <v>2598.627</v>
      </c>
      <c r="I242" s="228"/>
      <c r="J242" s="223"/>
      <c r="K242" s="223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170</v>
      </c>
      <c r="AU242" s="233" t="s">
        <v>82</v>
      </c>
      <c r="AV242" s="13" t="s">
        <v>82</v>
      </c>
      <c r="AW242" s="13" t="s">
        <v>33</v>
      </c>
      <c r="AX242" s="13" t="s">
        <v>80</v>
      </c>
      <c r="AY242" s="233" t="s">
        <v>149</v>
      </c>
    </row>
    <row r="243" s="2" customFormat="1" ht="24.15" customHeight="1">
      <c r="A243" s="38"/>
      <c r="B243" s="39"/>
      <c r="C243" s="204" t="s">
        <v>381</v>
      </c>
      <c r="D243" s="204" t="s">
        <v>152</v>
      </c>
      <c r="E243" s="205" t="s">
        <v>340</v>
      </c>
      <c r="F243" s="206" t="s">
        <v>341</v>
      </c>
      <c r="G243" s="207" t="s">
        <v>185</v>
      </c>
      <c r="H243" s="208">
        <v>89.424000000000007</v>
      </c>
      <c r="I243" s="209"/>
      <c r="J243" s="210">
        <f>ROUND(I243*H243,2)</f>
        <v>0</v>
      </c>
      <c r="K243" s="206" t="s">
        <v>156</v>
      </c>
      <c r="L243" s="44"/>
      <c r="M243" s="211" t="s">
        <v>19</v>
      </c>
      <c r="N243" s="212" t="s">
        <v>43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157</v>
      </c>
      <c r="AT243" s="215" t="s">
        <v>152</v>
      </c>
      <c r="AU243" s="215" t="s">
        <v>82</v>
      </c>
      <c r="AY243" s="17" t="s">
        <v>149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80</v>
      </c>
      <c r="BK243" s="216">
        <f>ROUND(I243*H243,2)</f>
        <v>0</v>
      </c>
      <c r="BL243" s="17" t="s">
        <v>157</v>
      </c>
      <c r="BM243" s="215" t="s">
        <v>382</v>
      </c>
    </row>
    <row r="244" s="2" customFormat="1">
      <c r="A244" s="38"/>
      <c r="B244" s="39"/>
      <c r="C244" s="40"/>
      <c r="D244" s="217" t="s">
        <v>159</v>
      </c>
      <c r="E244" s="40"/>
      <c r="F244" s="218" t="s">
        <v>343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159</v>
      </c>
      <c r="AU244" s="17" t="s">
        <v>82</v>
      </c>
    </row>
    <row r="245" s="2" customFormat="1" ht="24.15" customHeight="1">
      <c r="A245" s="38"/>
      <c r="B245" s="39"/>
      <c r="C245" s="204" t="s">
        <v>383</v>
      </c>
      <c r="D245" s="204" t="s">
        <v>152</v>
      </c>
      <c r="E245" s="205" t="s">
        <v>345</v>
      </c>
      <c r="F245" s="206" t="s">
        <v>279</v>
      </c>
      <c r="G245" s="207" t="s">
        <v>185</v>
      </c>
      <c r="H245" s="208">
        <v>776.78499999999997</v>
      </c>
      <c r="I245" s="209"/>
      <c r="J245" s="210">
        <f>ROUND(I245*H245,2)</f>
        <v>0</v>
      </c>
      <c r="K245" s="206" t="s">
        <v>156</v>
      </c>
      <c r="L245" s="44"/>
      <c r="M245" s="211" t="s">
        <v>19</v>
      </c>
      <c r="N245" s="212" t="s">
        <v>43</v>
      </c>
      <c r="O245" s="84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157</v>
      </c>
      <c r="AT245" s="215" t="s">
        <v>152</v>
      </c>
      <c r="AU245" s="215" t="s">
        <v>82</v>
      </c>
      <c r="AY245" s="17" t="s">
        <v>149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80</v>
      </c>
      <c r="BK245" s="216">
        <f>ROUND(I245*H245,2)</f>
        <v>0</v>
      </c>
      <c r="BL245" s="17" t="s">
        <v>157</v>
      </c>
      <c r="BM245" s="215" t="s">
        <v>384</v>
      </c>
    </row>
    <row r="246" s="2" customFormat="1">
      <c r="A246" s="38"/>
      <c r="B246" s="39"/>
      <c r="C246" s="40"/>
      <c r="D246" s="217" t="s">
        <v>159</v>
      </c>
      <c r="E246" s="40"/>
      <c r="F246" s="218" t="s">
        <v>347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159</v>
      </c>
      <c r="AU246" s="17" t="s">
        <v>82</v>
      </c>
    </row>
    <row r="247" s="12" customFormat="1" ht="22.8" customHeight="1">
      <c r="A247" s="12"/>
      <c r="B247" s="188"/>
      <c r="C247" s="189"/>
      <c r="D247" s="190" t="s">
        <v>71</v>
      </c>
      <c r="E247" s="202" t="s">
        <v>385</v>
      </c>
      <c r="F247" s="202" t="s">
        <v>386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SUM(P248:P274)</f>
        <v>0</v>
      </c>
      <c r="Q247" s="196"/>
      <c r="R247" s="197">
        <f>SUM(R248:R274)</f>
        <v>0</v>
      </c>
      <c r="S247" s="196"/>
      <c r="T247" s="198">
        <f>SUM(T248:T274)</f>
        <v>1993.74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9" t="s">
        <v>80</v>
      </c>
      <c r="AT247" s="200" t="s">
        <v>71</v>
      </c>
      <c r="AU247" s="200" t="s">
        <v>80</v>
      </c>
      <c r="AY247" s="199" t="s">
        <v>149</v>
      </c>
      <c r="BK247" s="201">
        <f>SUM(BK248:BK274)</f>
        <v>0</v>
      </c>
    </row>
    <row r="248" s="2" customFormat="1" ht="37.8" customHeight="1">
      <c r="A248" s="38"/>
      <c r="B248" s="39"/>
      <c r="C248" s="204" t="s">
        <v>387</v>
      </c>
      <c r="D248" s="204" t="s">
        <v>152</v>
      </c>
      <c r="E248" s="205" t="s">
        <v>388</v>
      </c>
      <c r="F248" s="206" t="s">
        <v>389</v>
      </c>
      <c r="G248" s="207" t="s">
        <v>174</v>
      </c>
      <c r="H248" s="208">
        <v>2803</v>
      </c>
      <c r="I248" s="209"/>
      <c r="J248" s="210">
        <f>ROUND(I248*H248,2)</f>
        <v>0</v>
      </c>
      <c r="K248" s="206" t="s">
        <v>156</v>
      </c>
      <c r="L248" s="44"/>
      <c r="M248" s="211" t="s">
        <v>19</v>
      </c>
      <c r="N248" s="212" t="s">
        <v>43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0.26000000000000001</v>
      </c>
      <c r="T248" s="214">
        <f>S248*H248</f>
        <v>728.77999999999997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157</v>
      </c>
      <c r="AT248" s="215" t="s">
        <v>152</v>
      </c>
      <c r="AU248" s="215" t="s">
        <v>82</v>
      </c>
      <c r="AY248" s="17" t="s">
        <v>149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80</v>
      </c>
      <c r="BK248" s="216">
        <f>ROUND(I248*H248,2)</f>
        <v>0</v>
      </c>
      <c r="BL248" s="17" t="s">
        <v>157</v>
      </c>
      <c r="BM248" s="215" t="s">
        <v>390</v>
      </c>
    </row>
    <row r="249" s="2" customFormat="1">
      <c r="A249" s="38"/>
      <c r="B249" s="39"/>
      <c r="C249" s="40"/>
      <c r="D249" s="217" t="s">
        <v>159</v>
      </c>
      <c r="E249" s="40"/>
      <c r="F249" s="218" t="s">
        <v>391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159</v>
      </c>
      <c r="AU249" s="17" t="s">
        <v>82</v>
      </c>
    </row>
    <row r="250" s="2" customFormat="1">
      <c r="A250" s="38"/>
      <c r="B250" s="39"/>
      <c r="C250" s="40"/>
      <c r="D250" s="224" t="s">
        <v>248</v>
      </c>
      <c r="E250" s="40"/>
      <c r="F250" s="255" t="s">
        <v>392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248</v>
      </c>
      <c r="AU250" s="17" t="s">
        <v>82</v>
      </c>
    </row>
    <row r="251" s="2" customFormat="1" ht="37.8" customHeight="1">
      <c r="A251" s="38"/>
      <c r="B251" s="39"/>
      <c r="C251" s="204" t="s">
        <v>393</v>
      </c>
      <c r="D251" s="204" t="s">
        <v>152</v>
      </c>
      <c r="E251" s="205" t="s">
        <v>394</v>
      </c>
      <c r="F251" s="206" t="s">
        <v>395</v>
      </c>
      <c r="G251" s="207" t="s">
        <v>174</v>
      </c>
      <c r="H251" s="208">
        <v>2108</v>
      </c>
      <c r="I251" s="209"/>
      <c r="J251" s="210">
        <f>ROUND(I251*H251,2)</f>
        <v>0</v>
      </c>
      <c r="K251" s="206" t="s">
        <v>156</v>
      </c>
      <c r="L251" s="44"/>
      <c r="M251" s="211" t="s">
        <v>19</v>
      </c>
      <c r="N251" s="212" t="s">
        <v>43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0.32500000000000001</v>
      </c>
      <c r="T251" s="214">
        <f>S251*H251</f>
        <v>685.10000000000002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157</v>
      </c>
      <c r="AT251" s="215" t="s">
        <v>152</v>
      </c>
      <c r="AU251" s="215" t="s">
        <v>82</v>
      </c>
      <c r="AY251" s="17" t="s">
        <v>149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80</v>
      </c>
      <c r="BK251" s="216">
        <f>ROUND(I251*H251,2)</f>
        <v>0</v>
      </c>
      <c r="BL251" s="17" t="s">
        <v>157</v>
      </c>
      <c r="BM251" s="215" t="s">
        <v>396</v>
      </c>
    </row>
    <row r="252" s="2" customFormat="1">
      <c r="A252" s="38"/>
      <c r="B252" s="39"/>
      <c r="C252" s="40"/>
      <c r="D252" s="217" t="s">
        <v>159</v>
      </c>
      <c r="E252" s="40"/>
      <c r="F252" s="218" t="s">
        <v>397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159</v>
      </c>
      <c r="AU252" s="17" t="s">
        <v>82</v>
      </c>
    </row>
    <row r="253" s="2" customFormat="1">
      <c r="A253" s="38"/>
      <c r="B253" s="39"/>
      <c r="C253" s="40"/>
      <c r="D253" s="224" t="s">
        <v>248</v>
      </c>
      <c r="E253" s="40"/>
      <c r="F253" s="255" t="s">
        <v>398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248</v>
      </c>
      <c r="AU253" s="17" t="s">
        <v>82</v>
      </c>
    </row>
    <row r="254" s="14" customFormat="1">
      <c r="A254" s="14"/>
      <c r="B254" s="234"/>
      <c r="C254" s="235"/>
      <c r="D254" s="224" t="s">
        <v>170</v>
      </c>
      <c r="E254" s="236" t="s">
        <v>19</v>
      </c>
      <c r="F254" s="237" t="s">
        <v>399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170</v>
      </c>
      <c r="AU254" s="243" t="s">
        <v>82</v>
      </c>
      <c r="AV254" s="14" t="s">
        <v>80</v>
      </c>
      <c r="AW254" s="14" t="s">
        <v>33</v>
      </c>
      <c r="AX254" s="14" t="s">
        <v>72</v>
      </c>
      <c r="AY254" s="243" t="s">
        <v>149</v>
      </c>
    </row>
    <row r="255" s="13" customFormat="1">
      <c r="A255" s="13"/>
      <c r="B255" s="222"/>
      <c r="C255" s="223"/>
      <c r="D255" s="224" t="s">
        <v>170</v>
      </c>
      <c r="E255" s="225" t="s">
        <v>19</v>
      </c>
      <c r="F255" s="226" t="s">
        <v>400</v>
      </c>
      <c r="G255" s="223"/>
      <c r="H255" s="227">
        <v>2108</v>
      </c>
      <c r="I255" s="228"/>
      <c r="J255" s="223"/>
      <c r="K255" s="223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170</v>
      </c>
      <c r="AU255" s="233" t="s">
        <v>82</v>
      </c>
      <c r="AV255" s="13" t="s">
        <v>82</v>
      </c>
      <c r="AW255" s="13" t="s">
        <v>33</v>
      </c>
      <c r="AX255" s="13" t="s">
        <v>80</v>
      </c>
      <c r="AY255" s="233" t="s">
        <v>149</v>
      </c>
    </row>
    <row r="256" s="2" customFormat="1" ht="37.8" customHeight="1">
      <c r="A256" s="38"/>
      <c r="B256" s="39"/>
      <c r="C256" s="204" t="s">
        <v>401</v>
      </c>
      <c r="D256" s="204" t="s">
        <v>152</v>
      </c>
      <c r="E256" s="205" t="s">
        <v>292</v>
      </c>
      <c r="F256" s="206" t="s">
        <v>293</v>
      </c>
      <c r="G256" s="207" t="s">
        <v>174</v>
      </c>
      <c r="H256" s="208">
        <v>477</v>
      </c>
      <c r="I256" s="209"/>
      <c r="J256" s="210">
        <f>ROUND(I256*H256,2)</f>
        <v>0</v>
      </c>
      <c r="K256" s="206" t="s">
        <v>156</v>
      </c>
      <c r="L256" s="44"/>
      <c r="M256" s="211" t="s">
        <v>19</v>
      </c>
      <c r="N256" s="212" t="s">
        <v>43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0.93000000000000005</v>
      </c>
      <c r="T256" s="214">
        <f>S256*H256</f>
        <v>443.61000000000001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157</v>
      </c>
      <c r="AT256" s="215" t="s">
        <v>152</v>
      </c>
      <c r="AU256" s="215" t="s">
        <v>82</v>
      </c>
      <c r="AY256" s="17" t="s">
        <v>149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157</v>
      </c>
      <c r="BM256" s="215" t="s">
        <v>402</v>
      </c>
    </row>
    <row r="257" s="2" customFormat="1">
      <c r="A257" s="38"/>
      <c r="B257" s="39"/>
      <c r="C257" s="40"/>
      <c r="D257" s="217" t="s">
        <v>159</v>
      </c>
      <c r="E257" s="40"/>
      <c r="F257" s="218" t="s">
        <v>295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159</v>
      </c>
      <c r="AU257" s="17" t="s">
        <v>82</v>
      </c>
    </row>
    <row r="258" s="2" customFormat="1">
      <c r="A258" s="38"/>
      <c r="B258" s="39"/>
      <c r="C258" s="40"/>
      <c r="D258" s="224" t="s">
        <v>248</v>
      </c>
      <c r="E258" s="40"/>
      <c r="F258" s="255" t="s">
        <v>403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248</v>
      </c>
      <c r="AU258" s="17" t="s">
        <v>82</v>
      </c>
    </row>
    <row r="259" s="14" customFormat="1">
      <c r="A259" s="14"/>
      <c r="B259" s="234"/>
      <c r="C259" s="235"/>
      <c r="D259" s="224" t="s">
        <v>170</v>
      </c>
      <c r="E259" s="236" t="s">
        <v>19</v>
      </c>
      <c r="F259" s="237" t="s">
        <v>404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170</v>
      </c>
      <c r="AU259" s="243" t="s">
        <v>82</v>
      </c>
      <c r="AV259" s="14" t="s">
        <v>80</v>
      </c>
      <c r="AW259" s="14" t="s">
        <v>33</v>
      </c>
      <c r="AX259" s="14" t="s">
        <v>72</v>
      </c>
      <c r="AY259" s="243" t="s">
        <v>149</v>
      </c>
    </row>
    <row r="260" s="13" customFormat="1">
      <c r="A260" s="13"/>
      <c r="B260" s="222"/>
      <c r="C260" s="223"/>
      <c r="D260" s="224" t="s">
        <v>170</v>
      </c>
      <c r="E260" s="225" t="s">
        <v>19</v>
      </c>
      <c r="F260" s="226" t="s">
        <v>405</v>
      </c>
      <c r="G260" s="223"/>
      <c r="H260" s="227">
        <v>477</v>
      </c>
      <c r="I260" s="228"/>
      <c r="J260" s="223"/>
      <c r="K260" s="223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170</v>
      </c>
      <c r="AU260" s="233" t="s">
        <v>82</v>
      </c>
      <c r="AV260" s="13" t="s">
        <v>82</v>
      </c>
      <c r="AW260" s="13" t="s">
        <v>33</v>
      </c>
      <c r="AX260" s="13" t="s">
        <v>80</v>
      </c>
      <c r="AY260" s="233" t="s">
        <v>149</v>
      </c>
    </row>
    <row r="261" s="2" customFormat="1" ht="37.8" customHeight="1">
      <c r="A261" s="38"/>
      <c r="B261" s="39"/>
      <c r="C261" s="204" t="s">
        <v>406</v>
      </c>
      <c r="D261" s="204" t="s">
        <v>152</v>
      </c>
      <c r="E261" s="205" t="s">
        <v>407</v>
      </c>
      <c r="F261" s="206" t="s">
        <v>408</v>
      </c>
      <c r="G261" s="207" t="s">
        <v>174</v>
      </c>
      <c r="H261" s="208">
        <v>218</v>
      </c>
      <c r="I261" s="209"/>
      <c r="J261" s="210">
        <f>ROUND(I261*H261,2)</f>
        <v>0</v>
      </c>
      <c r="K261" s="206" t="s">
        <v>156</v>
      </c>
      <c r="L261" s="44"/>
      <c r="M261" s="211" t="s">
        <v>19</v>
      </c>
      <c r="N261" s="212" t="s">
        <v>43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0.625</v>
      </c>
      <c r="T261" s="214">
        <f>S261*H261</f>
        <v>136.25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157</v>
      </c>
      <c r="AT261" s="215" t="s">
        <v>152</v>
      </c>
      <c r="AU261" s="215" t="s">
        <v>82</v>
      </c>
      <c r="AY261" s="17" t="s">
        <v>149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80</v>
      </c>
      <c r="BK261" s="216">
        <f>ROUND(I261*H261,2)</f>
        <v>0</v>
      </c>
      <c r="BL261" s="17" t="s">
        <v>157</v>
      </c>
      <c r="BM261" s="215" t="s">
        <v>409</v>
      </c>
    </row>
    <row r="262" s="2" customFormat="1">
      <c r="A262" s="38"/>
      <c r="B262" s="39"/>
      <c r="C262" s="40"/>
      <c r="D262" s="217" t="s">
        <v>159</v>
      </c>
      <c r="E262" s="40"/>
      <c r="F262" s="218" t="s">
        <v>410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159</v>
      </c>
      <c r="AU262" s="17" t="s">
        <v>82</v>
      </c>
    </row>
    <row r="263" s="14" customFormat="1">
      <c r="A263" s="14"/>
      <c r="B263" s="234"/>
      <c r="C263" s="235"/>
      <c r="D263" s="224" t="s">
        <v>170</v>
      </c>
      <c r="E263" s="236" t="s">
        <v>19</v>
      </c>
      <c r="F263" s="237" t="s">
        <v>411</v>
      </c>
      <c r="G263" s="235"/>
      <c r="H263" s="236" t="s">
        <v>19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3" t="s">
        <v>170</v>
      </c>
      <c r="AU263" s="243" t="s">
        <v>82</v>
      </c>
      <c r="AV263" s="14" t="s">
        <v>80</v>
      </c>
      <c r="AW263" s="14" t="s">
        <v>33</v>
      </c>
      <c r="AX263" s="14" t="s">
        <v>72</v>
      </c>
      <c r="AY263" s="243" t="s">
        <v>149</v>
      </c>
    </row>
    <row r="264" s="13" customFormat="1">
      <c r="A264" s="13"/>
      <c r="B264" s="222"/>
      <c r="C264" s="223"/>
      <c r="D264" s="224" t="s">
        <v>170</v>
      </c>
      <c r="E264" s="225" t="s">
        <v>19</v>
      </c>
      <c r="F264" s="226" t="s">
        <v>412</v>
      </c>
      <c r="G264" s="223"/>
      <c r="H264" s="227">
        <v>150</v>
      </c>
      <c r="I264" s="228"/>
      <c r="J264" s="223"/>
      <c r="K264" s="223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170</v>
      </c>
      <c r="AU264" s="233" t="s">
        <v>82</v>
      </c>
      <c r="AV264" s="13" t="s">
        <v>82</v>
      </c>
      <c r="AW264" s="13" t="s">
        <v>33</v>
      </c>
      <c r="AX264" s="13" t="s">
        <v>72</v>
      </c>
      <c r="AY264" s="233" t="s">
        <v>149</v>
      </c>
    </row>
    <row r="265" s="14" customFormat="1">
      <c r="A265" s="14"/>
      <c r="B265" s="234"/>
      <c r="C265" s="235"/>
      <c r="D265" s="224" t="s">
        <v>170</v>
      </c>
      <c r="E265" s="236" t="s">
        <v>19</v>
      </c>
      <c r="F265" s="237" t="s">
        <v>413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3" t="s">
        <v>170</v>
      </c>
      <c r="AU265" s="243" t="s">
        <v>82</v>
      </c>
      <c r="AV265" s="14" t="s">
        <v>80</v>
      </c>
      <c r="AW265" s="14" t="s">
        <v>33</v>
      </c>
      <c r="AX265" s="14" t="s">
        <v>72</v>
      </c>
      <c r="AY265" s="243" t="s">
        <v>149</v>
      </c>
    </row>
    <row r="266" s="13" customFormat="1">
      <c r="A266" s="13"/>
      <c r="B266" s="222"/>
      <c r="C266" s="223"/>
      <c r="D266" s="224" t="s">
        <v>170</v>
      </c>
      <c r="E266" s="225" t="s">
        <v>19</v>
      </c>
      <c r="F266" s="226" t="s">
        <v>414</v>
      </c>
      <c r="G266" s="223"/>
      <c r="H266" s="227">
        <v>68</v>
      </c>
      <c r="I266" s="228"/>
      <c r="J266" s="223"/>
      <c r="K266" s="223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170</v>
      </c>
      <c r="AU266" s="233" t="s">
        <v>82</v>
      </c>
      <c r="AV266" s="13" t="s">
        <v>82</v>
      </c>
      <c r="AW266" s="13" t="s">
        <v>33</v>
      </c>
      <c r="AX266" s="13" t="s">
        <v>72</v>
      </c>
      <c r="AY266" s="233" t="s">
        <v>149</v>
      </c>
    </row>
    <row r="267" s="15" customFormat="1">
      <c r="A267" s="15"/>
      <c r="B267" s="244"/>
      <c r="C267" s="245"/>
      <c r="D267" s="224" t="s">
        <v>170</v>
      </c>
      <c r="E267" s="246" t="s">
        <v>19</v>
      </c>
      <c r="F267" s="247" t="s">
        <v>200</v>
      </c>
      <c r="G267" s="245"/>
      <c r="H267" s="248">
        <v>218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4" t="s">
        <v>170</v>
      </c>
      <c r="AU267" s="254" t="s">
        <v>82</v>
      </c>
      <c r="AV267" s="15" t="s">
        <v>157</v>
      </c>
      <c r="AW267" s="15" t="s">
        <v>33</v>
      </c>
      <c r="AX267" s="15" t="s">
        <v>80</v>
      </c>
      <c r="AY267" s="254" t="s">
        <v>149</v>
      </c>
    </row>
    <row r="268" s="2" customFormat="1" ht="24.15" customHeight="1">
      <c r="A268" s="38"/>
      <c r="B268" s="39"/>
      <c r="C268" s="204" t="s">
        <v>415</v>
      </c>
      <c r="D268" s="204" t="s">
        <v>152</v>
      </c>
      <c r="E268" s="205" t="s">
        <v>329</v>
      </c>
      <c r="F268" s="206" t="s">
        <v>330</v>
      </c>
      <c r="G268" s="207" t="s">
        <v>185</v>
      </c>
      <c r="H268" s="208">
        <v>1993.74</v>
      </c>
      <c r="I268" s="209"/>
      <c r="J268" s="210">
        <f>ROUND(I268*H268,2)</f>
        <v>0</v>
      </c>
      <c r="K268" s="206" t="s">
        <v>156</v>
      </c>
      <c r="L268" s="44"/>
      <c r="M268" s="211" t="s">
        <v>19</v>
      </c>
      <c r="N268" s="212" t="s">
        <v>43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157</v>
      </c>
      <c r="AT268" s="215" t="s">
        <v>152</v>
      </c>
      <c r="AU268" s="215" t="s">
        <v>82</v>
      </c>
      <c r="AY268" s="17" t="s">
        <v>149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80</v>
      </c>
      <c r="BK268" s="216">
        <f>ROUND(I268*H268,2)</f>
        <v>0</v>
      </c>
      <c r="BL268" s="17" t="s">
        <v>157</v>
      </c>
      <c r="BM268" s="215" t="s">
        <v>416</v>
      </c>
    </row>
    <row r="269" s="2" customFormat="1">
      <c r="A269" s="38"/>
      <c r="B269" s="39"/>
      <c r="C269" s="40"/>
      <c r="D269" s="217" t="s">
        <v>159</v>
      </c>
      <c r="E269" s="40"/>
      <c r="F269" s="218" t="s">
        <v>332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82</v>
      </c>
    </row>
    <row r="270" s="2" customFormat="1" ht="24.15" customHeight="1">
      <c r="A270" s="38"/>
      <c r="B270" s="39"/>
      <c r="C270" s="204" t="s">
        <v>417</v>
      </c>
      <c r="D270" s="204" t="s">
        <v>152</v>
      </c>
      <c r="E270" s="205" t="s">
        <v>334</v>
      </c>
      <c r="F270" s="206" t="s">
        <v>335</v>
      </c>
      <c r="G270" s="207" t="s">
        <v>185</v>
      </c>
      <c r="H270" s="208">
        <v>5981.2200000000003</v>
      </c>
      <c r="I270" s="209"/>
      <c r="J270" s="210">
        <f>ROUND(I270*H270,2)</f>
        <v>0</v>
      </c>
      <c r="K270" s="206" t="s">
        <v>156</v>
      </c>
      <c r="L270" s="44"/>
      <c r="M270" s="211" t="s">
        <v>19</v>
      </c>
      <c r="N270" s="212" t="s">
        <v>43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157</v>
      </c>
      <c r="AT270" s="215" t="s">
        <v>152</v>
      </c>
      <c r="AU270" s="215" t="s">
        <v>82</v>
      </c>
      <c r="AY270" s="17" t="s">
        <v>149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80</v>
      </c>
      <c r="BK270" s="216">
        <f>ROUND(I270*H270,2)</f>
        <v>0</v>
      </c>
      <c r="BL270" s="17" t="s">
        <v>157</v>
      </c>
      <c r="BM270" s="215" t="s">
        <v>418</v>
      </c>
    </row>
    <row r="271" s="2" customFormat="1">
      <c r="A271" s="38"/>
      <c r="B271" s="39"/>
      <c r="C271" s="40"/>
      <c r="D271" s="217" t="s">
        <v>159</v>
      </c>
      <c r="E271" s="40"/>
      <c r="F271" s="218" t="s">
        <v>337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159</v>
      </c>
      <c r="AU271" s="17" t="s">
        <v>82</v>
      </c>
    </row>
    <row r="272" s="13" customFormat="1">
      <c r="A272" s="13"/>
      <c r="B272" s="222"/>
      <c r="C272" s="223"/>
      <c r="D272" s="224" t="s">
        <v>170</v>
      </c>
      <c r="E272" s="225" t="s">
        <v>19</v>
      </c>
      <c r="F272" s="226" t="s">
        <v>419</v>
      </c>
      <c r="G272" s="223"/>
      <c r="H272" s="227">
        <v>5981.2200000000003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170</v>
      </c>
      <c r="AU272" s="233" t="s">
        <v>82</v>
      </c>
      <c r="AV272" s="13" t="s">
        <v>82</v>
      </c>
      <c r="AW272" s="13" t="s">
        <v>33</v>
      </c>
      <c r="AX272" s="13" t="s">
        <v>80</v>
      </c>
      <c r="AY272" s="233" t="s">
        <v>149</v>
      </c>
    </row>
    <row r="273" s="2" customFormat="1" ht="24.15" customHeight="1">
      <c r="A273" s="38"/>
      <c r="B273" s="39"/>
      <c r="C273" s="204" t="s">
        <v>420</v>
      </c>
      <c r="D273" s="204" t="s">
        <v>152</v>
      </c>
      <c r="E273" s="205" t="s">
        <v>345</v>
      </c>
      <c r="F273" s="206" t="s">
        <v>279</v>
      </c>
      <c r="G273" s="207" t="s">
        <v>185</v>
      </c>
      <c r="H273" s="208">
        <v>1993.74</v>
      </c>
      <c r="I273" s="209"/>
      <c r="J273" s="210">
        <f>ROUND(I273*H273,2)</f>
        <v>0</v>
      </c>
      <c r="K273" s="206" t="s">
        <v>156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157</v>
      </c>
      <c r="AT273" s="215" t="s">
        <v>152</v>
      </c>
      <c r="AU273" s="215" t="s">
        <v>82</v>
      </c>
      <c r="AY273" s="17" t="s">
        <v>149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80</v>
      </c>
      <c r="BK273" s="216">
        <f>ROUND(I273*H273,2)</f>
        <v>0</v>
      </c>
      <c r="BL273" s="17" t="s">
        <v>157</v>
      </c>
      <c r="BM273" s="215" t="s">
        <v>421</v>
      </c>
    </row>
    <row r="274" s="2" customFormat="1">
      <c r="A274" s="38"/>
      <c r="B274" s="39"/>
      <c r="C274" s="40"/>
      <c r="D274" s="217" t="s">
        <v>159</v>
      </c>
      <c r="E274" s="40"/>
      <c r="F274" s="218" t="s">
        <v>347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159</v>
      </c>
      <c r="AU274" s="17" t="s">
        <v>82</v>
      </c>
    </row>
    <row r="275" s="12" customFormat="1" ht="22.8" customHeight="1">
      <c r="A275" s="12"/>
      <c r="B275" s="188"/>
      <c r="C275" s="189"/>
      <c r="D275" s="190" t="s">
        <v>71</v>
      </c>
      <c r="E275" s="202" t="s">
        <v>422</v>
      </c>
      <c r="F275" s="202" t="s">
        <v>423</v>
      </c>
      <c r="G275" s="189"/>
      <c r="H275" s="189"/>
      <c r="I275" s="192"/>
      <c r="J275" s="203">
        <f>BK275</f>
        <v>0</v>
      </c>
      <c r="K275" s="189"/>
      <c r="L275" s="194"/>
      <c r="M275" s="195"/>
      <c r="N275" s="196"/>
      <c r="O275" s="196"/>
      <c r="P275" s="197">
        <f>SUM(P276:P284)</f>
        <v>0</v>
      </c>
      <c r="Q275" s="196"/>
      <c r="R275" s="197">
        <f>SUM(R276:R284)</f>
        <v>0</v>
      </c>
      <c r="S275" s="196"/>
      <c r="T275" s="198">
        <f>SUM(T276:T284)</f>
        <v>155.79999999999998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9" t="s">
        <v>80</v>
      </c>
      <c r="AT275" s="200" t="s">
        <v>71</v>
      </c>
      <c r="AU275" s="200" t="s">
        <v>80</v>
      </c>
      <c r="AY275" s="199" t="s">
        <v>149</v>
      </c>
      <c r="BK275" s="201">
        <f>SUM(BK276:BK284)</f>
        <v>0</v>
      </c>
    </row>
    <row r="276" s="2" customFormat="1" ht="24.15" customHeight="1">
      <c r="A276" s="38"/>
      <c r="B276" s="39"/>
      <c r="C276" s="204" t="s">
        <v>424</v>
      </c>
      <c r="D276" s="204" t="s">
        <v>152</v>
      </c>
      <c r="E276" s="205" t="s">
        <v>425</v>
      </c>
      <c r="F276" s="206" t="s">
        <v>426</v>
      </c>
      <c r="G276" s="207" t="s">
        <v>427</v>
      </c>
      <c r="H276" s="208">
        <v>760</v>
      </c>
      <c r="I276" s="209"/>
      <c r="J276" s="210">
        <f>ROUND(I276*H276,2)</f>
        <v>0</v>
      </c>
      <c r="K276" s="206" t="s">
        <v>156</v>
      </c>
      <c r="L276" s="44"/>
      <c r="M276" s="211" t="s">
        <v>19</v>
      </c>
      <c r="N276" s="212" t="s">
        <v>43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0.20499999999999999</v>
      </c>
      <c r="T276" s="214">
        <f>S276*H276</f>
        <v>155.79999999999998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157</v>
      </c>
      <c r="AT276" s="215" t="s">
        <v>152</v>
      </c>
      <c r="AU276" s="215" t="s">
        <v>82</v>
      </c>
      <c r="AY276" s="17" t="s">
        <v>149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80</v>
      </c>
      <c r="BK276" s="216">
        <f>ROUND(I276*H276,2)</f>
        <v>0</v>
      </c>
      <c r="BL276" s="17" t="s">
        <v>157</v>
      </c>
      <c r="BM276" s="215" t="s">
        <v>428</v>
      </c>
    </row>
    <row r="277" s="2" customFormat="1">
      <c r="A277" s="38"/>
      <c r="B277" s="39"/>
      <c r="C277" s="40"/>
      <c r="D277" s="217" t="s">
        <v>159</v>
      </c>
      <c r="E277" s="40"/>
      <c r="F277" s="218" t="s">
        <v>429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159</v>
      </c>
      <c r="AU277" s="17" t="s">
        <v>82</v>
      </c>
    </row>
    <row r="278" s="2" customFormat="1" ht="24.15" customHeight="1">
      <c r="A278" s="38"/>
      <c r="B278" s="39"/>
      <c r="C278" s="204" t="s">
        <v>430</v>
      </c>
      <c r="D278" s="204" t="s">
        <v>152</v>
      </c>
      <c r="E278" s="205" t="s">
        <v>329</v>
      </c>
      <c r="F278" s="206" t="s">
        <v>330</v>
      </c>
      <c r="G278" s="207" t="s">
        <v>185</v>
      </c>
      <c r="H278" s="208">
        <v>155.80000000000001</v>
      </c>
      <c r="I278" s="209"/>
      <c r="J278" s="210">
        <f>ROUND(I278*H278,2)</f>
        <v>0</v>
      </c>
      <c r="K278" s="206" t="s">
        <v>156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157</v>
      </c>
      <c r="AT278" s="215" t="s">
        <v>152</v>
      </c>
      <c r="AU278" s="215" t="s">
        <v>82</v>
      </c>
      <c r="AY278" s="17" t="s">
        <v>149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157</v>
      </c>
      <c r="BM278" s="215" t="s">
        <v>431</v>
      </c>
    </row>
    <row r="279" s="2" customFormat="1">
      <c r="A279" s="38"/>
      <c r="B279" s="39"/>
      <c r="C279" s="40"/>
      <c r="D279" s="217" t="s">
        <v>159</v>
      </c>
      <c r="E279" s="40"/>
      <c r="F279" s="218" t="s">
        <v>332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159</v>
      </c>
      <c r="AU279" s="17" t="s">
        <v>82</v>
      </c>
    </row>
    <row r="280" s="2" customFormat="1" ht="24.15" customHeight="1">
      <c r="A280" s="38"/>
      <c r="B280" s="39"/>
      <c r="C280" s="204" t="s">
        <v>432</v>
      </c>
      <c r="D280" s="204" t="s">
        <v>152</v>
      </c>
      <c r="E280" s="205" t="s">
        <v>334</v>
      </c>
      <c r="F280" s="206" t="s">
        <v>335</v>
      </c>
      <c r="G280" s="207" t="s">
        <v>185</v>
      </c>
      <c r="H280" s="208">
        <v>467.39999999999998</v>
      </c>
      <c r="I280" s="209"/>
      <c r="J280" s="210">
        <f>ROUND(I280*H280,2)</f>
        <v>0</v>
      </c>
      <c r="K280" s="206" t="s">
        <v>156</v>
      </c>
      <c r="L280" s="44"/>
      <c r="M280" s="211" t="s">
        <v>19</v>
      </c>
      <c r="N280" s="212" t="s">
        <v>43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157</v>
      </c>
      <c r="AT280" s="215" t="s">
        <v>152</v>
      </c>
      <c r="AU280" s="215" t="s">
        <v>82</v>
      </c>
      <c r="AY280" s="17" t="s">
        <v>149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80</v>
      </c>
      <c r="BK280" s="216">
        <f>ROUND(I280*H280,2)</f>
        <v>0</v>
      </c>
      <c r="BL280" s="17" t="s">
        <v>157</v>
      </c>
      <c r="BM280" s="215" t="s">
        <v>433</v>
      </c>
    </row>
    <row r="281" s="2" customFormat="1">
      <c r="A281" s="38"/>
      <c r="B281" s="39"/>
      <c r="C281" s="40"/>
      <c r="D281" s="217" t="s">
        <v>159</v>
      </c>
      <c r="E281" s="40"/>
      <c r="F281" s="218" t="s">
        <v>337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159</v>
      </c>
      <c r="AU281" s="17" t="s">
        <v>82</v>
      </c>
    </row>
    <row r="282" s="13" customFormat="1">
      <c r="A282" s="13"/>
      <c r="B282" s="222"/>
      <c r="C282" s="223"/>
      <c r="D282" s="224" t="s">
        <v>170</v>
      </c>
      <c r="E282" s="225" t="s">
        <v>19</v>
      </c>
      <c r="F282" s="226" t="s">
        <v>434</v>
      </c>
      <c r="G282" s="223"/>
      <c r="H282" s="227">
        <v>467.39999999999998</v>
      </c>
      <c r="I282" s="228"/>
      <c r="J282" s="223"/>
      <c r="K282" s="223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170</v>
      </c>
      <c r="AU282" s="233" t="s">
        <v>82</v>
      </c>
      <c r="AV282" s="13" t="s">
        <v>82</v>
      </c>
      <c r="AW282" s="13" t="s">
        <v>33</v>
      </c>
      <c r="AX282" s="13" t="s">
        <v>80</v>
      </c>
      <c r="AY282" s="233" t="s">
        <v>149</v>
      </c>
    </row>
    <row r="283" s="2" customFormat="1" ht="24.15" customHeight="1">
      <c r="A283" s="38"/>
      <c r="B283" s="39"/>
      <c r="C283" s="204" t="s">
        <v>435</v>
      </c>
      <c r="D283" s="204" t="s">
        <v>152</v>
      </c>
      <c r="E283" s="205" t="s">
        <v>345</v>
      </c>
      <c r="F283" s="206" t="s">
        <v>279</v>
      </c>
      <c r="G283" s="207" t="s">
        <v>185</v>
      </c>
      <c r="H283" s="208">
        <v>155.80000000000001</v>
      </c>
      <c r="I283" s="209"/>
      <c r="J283" s="210">
        <f>ROUND(I283*H283,2)</f>
        <v>0</v>
      </c>
      <c r="K283" s="206" t="s">
        <v>156</v>
      </c>
      <c r="L283" s="44"/>
      <c r="M283" s="211" t="s">
        <v>19</v>
      </c>
      <c r="N283" s="212" t="s">
        <v>43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157</v>
      </c>
      <c r="AT283" s="215" t="s">
        <v>152</v>
      </c>
      <c r="AU283" s="215" t="s">
        <v>82</v>
      </c>
      <c r="AY283" s="17" t="s">
        <v>149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80</v>
      </c>
      <c r="BK283" s="216">
        <f>ROUND(I283*H283,2)</f>
        <v>0</v>
      </c>
      <c r="BL283" s="17" t="s">
        <v>157</v>
      </c>
      <c r="BM283" s="215" t="s">
        <v>436</v>
      </c>
    </row>
    <row r="284" s="2" customFormat="1">
      <c r="A284" s="38"/>
      <c r="B284" s="39"/>
      <c r="C284" s="40"/>
      <c r="D284" s="217" t="s">
        <v>159</v>
      </c>
      <c r="E284" s="40"/>
      <c r="F284" s="218" t="s">
        <v>347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159</v>
      </c>
      <c r="AU284" s="17" t="s">
        <v>82</v>
      </c>
    </row>
    <row r="285" s="12" customFormat="1" ht="22.8" customHeight="1">
      <c r="A285" s="12"/>
      <c r="B285" s="188"/>
      <c r="C285" s="189"/>
      <c r="D285" s="190" t="s">
        <v>71</v>
      </c>
      <c r="E285" s="202" t="s">
        <v>437</v>
      </c>
      <c r="F285" s="202" t="s">
        <v>438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SUM(P286:P297)</f>
        <v>0</v>
      </c>
      <c r="Q285" s="196"/>
      <c r="R285" s="197">
        <f>SUM(R286:R297)</f>
        <v>0</v>
      </c>
      <c r="S285" s="196"/>
      <c r="T285" s="198">
        <f>SUM(T286:T297)</f>
        <v>2.8069999999999999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9" t="s">
        <v>80</v>
      </c>
      <c r="AT285" s="200" t="s">
        <v>71</v>
      </c>
      <c r="AU285" s="200" t="s">
        <v>80</v>
      </c>
      <c r="AY285" s="199" t="s">
        <v>149</v>
      </c>
      <c r="BK285" s="201">
        <f>SUM(BK286:BK297)</f>
        <v>0</v>
      </c>
    </row>
    <row r="286" s="2" customFormat="1" ht="16.5" customHeight="1">
      <c r="A286" s="38"/>
      <c r="B286" s="39"/>
      <c r="C286" s="204" t="s">
        <v>439</v>
      </c>
      <c r="D286" s="204" t="s">
        <v>152</v>
      </c>
      <c r="E286" s="205" t="s">
        <v>440</v>
      </c>
      <c r="F286" s="206" t="s">
        <v>441</v>
      </c>
      <c r="G286" s="207" t="s">
        <v>155</v>
      </c>
      <c r="H286" s="208">
        <v>4</v>
      </c>
      <c r="I286" s="209"/>
      <c r="J286" s="210">
        <f>ROUND(I286*H286,2)</f>
        <v>0</v>
      </c>
      <c r="K286" s="206" t="s">
        <v>19</v>
      </c>
      <c r="L286" s="44"/>
      <c r="M286" s="211" t="s">
        <v>19</v>
      </c>
      <c r="N286" s="212" t="s">
        <v>43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0.65300000000000002</v>
      </c>
      <c r="T286" s="214">
        <f>S286*H286</f>
        <v>2.6120000000000001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157</v>
      </c>
      <c r="AT286" s="215" t="s">
        <v>152</v>
      </c>
      <c r="AU286" s="215" t="s">
        <v>82</v>
      </c>
      <c r="AY286" s="17" t="s">
        <v>149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80</v>
      </c>
      <c r="BK286" s="216">
        <f>ROUND(I286*H286,2)</f>
        <v>0</v>
      </c>
      <c r="BL286" s="17" t="s">
        <v>157</v>
      </c>
      <c r="BM286" s="215" t="s">
        <v>442</v>
      </c>
    </row>
    <row r="287" s="2" customFormat="1" ht="21.75" customHeight="1">
      <c r="A287" s="38"/>
      <c r="B287" s="39"/>
      <c r="C287" s="204" t="s">
        <v>443</v>
      </c>
      <c r="D287" s="204" t="s">
        <v>152</v>
      </c>
      <c r="E287" s="205" t="s">
        <v>444</v>
      </c>
      <c r="F287" s="206" t="s">
        <v>445</v>
      </c>
      <c r="G287" s="207" t="s">
        <v>427</v>
      </c>
      <c r="H287" s="208">
        <v>13</v>
      </c>
      <c r="I287" s="209"/>
      <c r="J287" s="210">
        <f>ROUND(I287*H287,2)</f>
        <v>0</v>
      </c>
      <c r="K287" s="206" t="s">
        <v>156</v>
      </c>
      <c r="L287" s="44"/>
      <c r="M287" s="211" t="s">
        <v>19</v>
      </c>
      <c r="N287" s="212" t="s">
        <v>43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0.014999999999999999</v>
      </c>
      <c r="T287" s="214">
        <f>S287*H287</f>
        <v>0.19500000000000001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157</v>
      </c>
      <c r="AT287" s="215" t="s">
        <v>152</v>
      </c>
      <c r="AU287" s="215" t="s">
        <v>82</v>
      </c>
      <c r="AY287" s="17" t="s">
        <v>149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80</v>
      </c>
      <c r="BK287" s="216">
        <f>ROUND(I287*H287,2)</f>
        <v>0</v>
      </c>
      <c r="BL287" s="17" t="s">
        <v>157</v>
      </c>
      <c r="BM287" s="215" t="s">
        <v>446</v>
      </c>
    </row>
    <row r="288" s="2" customFormat="1">
      <c r="A288" s="38"/>
      <c r="B288" s="39"/>
      <c r="C288" s="40"/>
      <c r="D288" s="217" t="s">
        <v>159</v>
      </c>
      <c r="E288" s="40"/>
      <c r="F288" s="218" t="s">
        <v>447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159</v>
      </c>
      <c r="AU288" s="17" t="s">
        <v>82</v>
      </c>
    </row>
    <row r="289" s="2" customFormat="1" ht="24.15" customHeight="1">
      <c r="A289" s="38"/>
      <c r="B289" s="39"/>
      <c r="C289" s="204" t="s">
        <v>448</v>
      </c>
      <c r="D289" s="204" t="s">
        <v>152</v>
      </c>
      <c r="E289" s="205" t="s">
        <v>329</v>
      </c>
      <c r="F289" s="206" t="s">
        <v>330</v>
      </c>
      <c r="G289" s="207" t="s">
        <v>185</v>
      </c>
      <c r="H289" s="208">
        <v>2.8069999999999999</v>
      </c>
      <c r="I289" s="209"/>
      <c r="J289" s="210">
        <f>ROUND(I289*H289,2)</f>
        <v>0</v>
      </c>
      <c r="K289" s="206" t="s">
        <v>156</v>
      </c>
      <c r="L289" s="44"/>
      <c r="M289" s="211" t="s">
        <v>19</v>
      </c>
      <c r="N289" s="212" t="s">
        <v>43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157</v>
      </c>
      <c r="AT289" s="215" t="s">
        <v>152</v>
      </c>
      <c r="AU289" s="215" t="s">
        <v>82</v>
      </c>
      <c r="AY289" s="17" t="s">
        <v>149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80</v>
      </c>
      <c r="BK289" s="216">
        <f>ROUND(I289*H289,2)</f>
        <v>0</v>
      </c>
      <c r="BL289" s="17" t="s">
        <v>157</v>
      </c>
      <c r="BM289" s="215" t="s">
        <v>449</v>
      </c>
    </row>
    <row r="290" s="2" customFormat="1">
      <c r="A290" s="38"/>
      <c r="B290" s="39"/>
      <c r="C290" s="40"/>
      <c r="D290" s="217" t="s">
        <v>159</v>
      </c>
      <c r="E290" s="40"/>
      <c r="F290" s="218" t="s">
        <v>332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159</v>
      </c>
      <c r="AU290" s="17" t="s">
        <v>82</v>
      </c>
    </row>
    <row r="291" s="2" customFormat="1" ht="24.15" customHeight="1">
      <c r="A291" s="38"/>
      <c r="B291" s="39"/>
      <c r="C291" s="204" t="s">
        <v>450</v>
      </c>
      <c r="D291" s="204" t="s">
        <v>152</v>
      </c>
      <c r="E291" s="205" t="s">
        <v>334</v>
      </c>
      <c r="F291" s="206" t="s">
        <v>335</v>
      </c>
      <c r="G291" s="207" t="s">
        <v>185</v>
      </c>
      <c r="H291" s="208">
        <v>8.4209999999999994</v>
      </c>
      <c r="I291" s="209"/>
      <c r="J291" s="210">
        <f>ROUND(I291*H291,2)</f>
        <v>0</v>
      </c>
      <c r="K291" s="206" t="s">
        <v>156</v>
      </c>
      <c r="L291" s="44"/>
      <c r="M291" s="211" t="s">
        <v>19</v>
      </c>
      <c r="N291" s="212" t="s">
        <v>43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157</v>
      </c>
      <c r="AT291" s="215" t="s">
        <v>152</v>
      </c>
      <c r="AU291" s="215" t="s">
        <v>82</v>
      </c>
      <c r="AY291" s="17" t="s">
        <v>149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80</v>
      </c>
      <c r="BK291" s="216">
        <f>ROUND(I291*H291,2)</f>
        <v>0</v>
      </c>
      <c r="BL291" s="17" t="s">
        <v>157</v>
      </c>
      <c r="BM291" s="215" t="s">
        <v>451</v>
      </c>
    </row>
    <row r="292" s="2" customFormat="1">
      <c r="A292" s="38"/>
      <c r="B292" s="39"/>
      <c r="C292" s="40"/>
      <c r="D292" s="217" t="s">
        <v>159</v>
      </c>
      <c r="E292" s="40"/>
      <c r="F292" s="218" t="s">
        <v>337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159</v>
      </c>
      <c r="AU292" s="17" t="s">
        <v>82</v>
      </c>
    </row>
    <row r="293" s="13" customFormat="1">
      <c r="A293" s="13"/>
      <c r="B293" s="222"/>
      <c r="C293" s="223"/>
      <c r="D293" s="224" t="s">
        <v>170</v>
      </c>
      <c r="E293" s="225" t="s">
        <v>19</v>
      </c>
      <c r="F293" s="226" t="s">
        <v>452</v>
      </c>
      <c r="G293" s="223"/>
      <c r="H293" s="227">
        <v>8.4209999999999994</v>
      </c>
      <c r="I293" s="228"/>
      <c r="J293" s="223"/>
      <c r="K293" s="223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170</v>
      </c>
      <c r="AU293" s="233" t="s">
        <v>82</v>
      </c>
      <c r="AV293" s="13" t="s">
        <v>82</v>
      </c>
      <c r="AW293" s="13" t="s">
        <v>33</v>
      </c>
      <c r="AX293" s="13" t="s">
        <v>80</v>
      </c>
      <c r="AY293" s="233" t="s">
        <v>149</v>
      </c>
    </row>
    <row r="294" s="2" customFormat="1" ht="24.15" customHeight="1">
      <c r="A294" s="38"/>
      <c r="B294" s="39"/>
      <c r="C294" s="204" t="s">
        <v>453</v>
      </c>
      <c r="D294" s="204" t="s">
        <v>152</v>
      </c>
      <c r="E294" s="205" t="s">
        <v>345</v>
      </c>
      <c r="F294" s="206" t="s">
        <v>279</v>
      </c>
      <c r="G294" s="207" t="s">
        <v>185</v>
      </c>
      <c r="H294" s="208">
        <v>2.6120000000000001</v>
      </c>
      <c r="I294" s="209"/>
      <c r="J294" s="210">
        <f>ROUND(I294*H294,2)</f>
        <v>0</v>
      </c>
      <c r="K294" s="206" t="s">
        <v>156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157</v>
      </c>
      <c r="AT294" s="215" t="s">
        <v>152</v>
      </c>
      <c r="AU294" s="215" t="s">
        <v>82</v>
      </c>
      <c r="AY294" s="17" t="s">
        <v>149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157</v>
      </c>
      <c r="BM294" s="215" t="s">
        <v>454</v>
      </c>
    </row>
    <row r="295" s="2" customFormat="1">
      <c r="A295" s="38"/>
      <c r="B295" s="39"/>
      <c r="C295" s="40"/>
      <c r="D295" s="217" t="s">
        <v>159</v>
      </c>
      <c r="E295" s="40"/>
      <c r="F295" s="218" t="s">
        <v>347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159</v>
      </c>
      <c r="AU295" s="17" t="s">
        <v>82</v>
      </c>
    </row>
    <row r="296" s="2" customFormat="1" ht="24.15" customHeight="1">
      <c r="A296" s="38"/>
      <c r="B296" s="39"/>
      <c r="C296" s="204" t="s">
        <v>455</v>
      </c>
      <c r="D296" s="204" t="s">
        <v>152</v>
      </c>
      <c r="E296" s="205" t="s">
        <v>456</v>
      </c>
      <c r="F296" s="206" t="s">
        <v>457</v>
      </c>
      <c r="G296" s="207" t="s">
        <v>185</v>
      </c>
      <c r="H296" s="208">
        <v>0.19500000000000001</v>
      </c>
      <c r="I296" s="209"/>
      <c r="J296" s="210">
        <f>ROUND(I296*H296,2)</f>
        <v>0</v>
      </c>
      <c r="K296" s="206" t="s">
        <v>156</v>
      </c>
      <c r="L296" s="44"/>
      <c r="M296" s="211" t="s">
        <v>19</v>
      </c>
      <c r="N296" s="212" t="s">
        <v>43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157</v>
      </c>
      <c r="AT296" s="215" t="s">
        <v>152</v>
      </c>
      <c r="AU296" s="215" t="s">
        <v>82</v>
      </c>
      <c r="AY296" s="17" t="s">
        <v>149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80</v>
      </c>
      <c r="BK296" s="216">
        <f>ROUND(I296*H296,2)</f>
        <v>0</v>
      </c>
      <c r="BL296" s="17" t="s">
        <v>157</v>
      </c>
      <c r="BM296" s="215" t="s">
        <v>458</v>
      </c>
    </row>
    <row r="297" s="2" customFormat="1">
      <c r="A297" s="38"/>
      <c r="B297" s="39"/>
      <c r="C297" s="40"/>
      <c r="D297" s="217" t="s">
        <v>159</v>
      </c>
      <c r="E297" s="40"/>
      <c r="F297" s="218" t="s">
        <v>459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159</v>
      </c>
      <c r="AU297" s="17" t="s">
        <v>82</v>
      </c>
    </row>
    <row r="298" s="12" customFormat="1" ht="22.8" customHeight="1">
      <c r="A298" s="12"/>
      <c r="B298" s="188"/>
      <c r="C298" s="189"/>
      <c r="D298" s="190" t="s">
        <v>71</v>
      </c>
      <c r="E298" s="202" t="s">
        <v>460</v>
      </c>
      <c r="F298" s="202" t="s">
        <v>461</v>
      </c>
      <c r="G298" s="189"/>
      <c r="H298" s="189"/>
      <c r="I298" s="192"/>
      <c r="J298" s="203">
        <f>BK298</f>
        <v>0</v>
      </c>
      <c r="K298" s="189"/>
      <c r="L298" s="194"/>
      <c r="M298" s="195"/>
      <c r="N298" s="196"/>
      <c r="O298" s="196"/>
      <c r="P298" s="197">
        <f>SUM(P299:P300)</f>
        <v>0</v>
      </c>
      <c r="Q298" s="196"/>
      <c r="R298" s="197">
        <f>SUM(R299:R300)</f>
        <v>0</v>
      </c>
      <c r="S298" s="196"/>
      <c r="T298" s="198">
        <f>SUM(T299:T300)</f>
        <v>1.3100000000000001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9" t="s">
        <v>80</v>
      </c>
      <c r="AT298" s="200" t="s">
        <v>71</v>
      </c>
      <c r="AU298" s="200" t="s">
        <v>80</v>
      </c>
      <c r="AY298" s="199" t="s">
        <v>149</v>
      </c>
      <c r="BK298" s="201">
        <f>SUM(BK299:BK300)</f>
        <v>0</v>
      </c>
    </row>
    <row r="299" s="2" customFormat="1" ht="16.5" customHeight="1">
      <c r="A299" s="38"/>
      <c r="B299" s="39"/>
      <c r="C299" s="204" t="s">
        <v>462</v>
      </c>
      <c r="D299" s="204" t="s">
        <v>152</v>
      </c>
      <c r="E299" s="205" t="s">
        <v>463</v>
      </c>
      <c r="F299" s="206" t="s">
        <v>464</v>
      </c>
      <c r="G299" s="207" t="s">
        <v>155</v>
      </c>
      <c r="H299" s="208">
        <v>1</v>
      </c>
      <c r="I299" s="209"/>
      <c r="J299" s="210">
        <f>ROUND(I299*H299,2)</f>
        <v>0</v>
      </c>
      <c r="K299" s="206" t="s">
        <v>19</v>
      </c>
      <c r="L299" s="44"/>
      <c r="M299" s="211" t="s">
        <v>19</v>
      </c>
      <c r="N299" s="212" t="s">
        <v>43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1.3100000000000001</v>
      </c>
      <c r="T299" s="214">
        <f>S299*H299</f>
        <v>1.3100000000000001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157</v>
      </c>
      <c r="AT299" s="215" t="s">
        <v>152</v>
      </c>
      <c r="AU299" s="215" t="s">
        <v>82</v>
      </c>
      <c r="AY299" s="17" t="s">
        <v>149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80</v>
      </c>
      <c r="BK299" s="216">
        <f>ROUND(I299*H299,2)</f>
        <v>0</v>
      </c>
      <c r="BL299" s="17" t="s">
        <v>157</v>
      </c>
      <c r="BM299" s="215" t="s">
        <v>465</v>
      </c>
    </row>
    <row r="300" s="2" customFormat="1">
      <c r="A300" s="38"/>
      <c r="B300" s="39"/>
      <c r="C300" s="40"/>
      <c r="D300" s="224" t="s">
        <v>248</v>
      </c>
      <c r="E300" s="40"/>
      <c r="F300" s="255" t="s">
        <v>466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248</v>
      </c>
      <c r="AU300" s="17" t="s">
        <v>82</v>
      </c>
    </row>
    <row r="301" s="12" customFormat="1" ht="22.8" customHeight="1">
      <c r="A301" s="12"/>
      <c r="B301" s="188"/>
      <c r="C301" s="189"/>
      <c r="D301" s="190" t="s">
        <v>71</v>
      </c>
      <c r="E301" s="202" t="s">
        <v>467</v>
      </c>
      <c r="F301" s="202" t="s">
        <v>468</v>
      </c>
      <c r="G301" s="189"/>
      <c r="H301" s="189"/>
      <c r="I301" s="192"/>
      <c r="J301" s="203">
        <f>BK301</f>
        <v>0</v>
      </c>
      <c r="K301" s="189"/>
      <c r="L301" s="194"/>
      <c r="M301" s="195"/>
      <c r="N301" s="196"/>
      <c r="O301" s="196"/>
      <c r="P301" s="197">
        <f>SUM(P302:P310)</f>
        <v>0</v>
      </c>
      <c r="Q301" s="196"/>
      <c r="R301" s="197">
        <f>SUM(R302:R310)</f>
        <v>0</v>
      </c>
      <c r="S301" s="196"/>
      <c r="T301" s="198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9" t="s">
        <v>80</v>
      </c>
      <c r="AT301" s="200" t="s">
        <v>71</v>
      </c>
      <c r="AU301" s="200" t="s">
        <v>80</v>
      </c>
      <c r="AY301" s="199" t="s">
        <v>149</v>
      </c>
      <c r="BK301" s="201">
        <f>SUM(BK302:BK310)</f>
        <v>0</v>
      </c>
    </row>
    <row r="302" s="2" customFormat="1" ht="21.75" customHeight="1">
      <c r="A302" s="38"/>
      <c r="B302" s="39"/>
      <c r="C302" s="204" t="s">
        <v>469</v>
      </c>
      <c r="D302" s="204" t="s">
        <v>152</v>
      </c>
      <c r="E302" s="205" t="s">
        <v>470</v>
      </c>
      <c r="F302" s="206" t="s">
        <v>471</v>
      </c>
      <c r="G302" s="207" t="s">
        <v>174</v>
      </c>
      <c r="H302" s="208">
        <v>5721</v>
      </c>
      <c r="I302" s="209"/>
      <c r="J302" s="210">
        <f>ROUND(I302*H302,2)</f>
        <v>0</v>
      </c>
      <c r="K302" s="206" t="s">
        <v>156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157</v>
      </c>
      <c r="AT302" s="215" t="s">
        <v>152</v>
      </c>
      <c r="AU302" s="215" t="s">
        <v>82</v>
      </c>
      <c r="AY302" s="17" t="s">
        <v>149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157</v>
      </c>
      <c r="BM302" s="215" t="s">
        <v>472</v>
      </c>
    </row>
    <row r="303" s="2" customFormat="1">
      <c r="A303" s="38"/>
      <c r="B303" s="39"/>
      <c r="C303" s="40"/>
      <c r="D303" s="217" t="s">
        <v>159</v>
      </c>
      <c r="E303" s="40"/>
      <c r="F303" s="218" t="s">
        <v>473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159</v>
      </c>
      <c r="AU303" s="17" t="s">
        <v>82</v>
      </c>
    </row>
    <row r="304" s="14" customFormat="1">
      <c r="A304" s="14"/>
      <c r="B304" s="234"/>
      <c r="C304" s="235"/>
      <c r="D304" s="224" t="s">
        <v>170</v>
      </c>
      <c r="E304" s="236" t="s">
        <v>19</v>
      </c>
      <c r="F304" s="237" t="s">
        <v>474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170</v>
      </c>
      <c r="AU304" s="243" t="s">
        <v>82</v>
      </c>
      <c r="AV304" s="14" t="s">
        <v>80</v>
      </c>
      <c r="AW304" s="14" t="s">
        <v>33</v>
      </c>
      <c r="AX304" s="14" t="s">
        <v>72</v>
      </c>
      <c r="AY304" s="243" t="s">
        <v>149</v>
      </c>
    </row>
    <row r="305" s="13" customFormat="1">
      <c r="A305" s="13"/>
      <c r="B305" s="222"/>
      <c r="C305" s="223"/>
      <c r="D305" s="224" t="s">
        <v>170</v>
      </c>
      <c r="E305" s="225" t="s">
        <v>19</v>
      </c>
      <c r="F305" s="226" t="s">
        <v>475</v>
      </c>
      <c r="G305" s="223"/>
      <c r="H305" s="227">
        <v>1397</v>
      </c>
      <c r="I305" s="228"/>
      <c r="J305" s="223"/>
      <c r="K305" s="223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170</v>
      </c>
      <c r="AU305" s="233" t="s">
        <v>82</v>
      </c>
      <c r="AV305" s="13" t="s">
        <v>82</v>
      </c>
      <c r="AW305" s="13" t="s">
        <v>33</v>
      </c>
      <c r="AX305" s="13" t="s">
        <v>72</v>
      </c>
      <c r="AY305" s="233" t="s">
        <v>149</v>
      </c>
    </row>
    <row r="306" s="14" customFormat="1">
      <c r="A306" s="14"/>
      <c r="B306" s="234"/>
      <c r="C306" s="235"/>
      <c r="D306" s="224" t="s">
        <v>170</v>
      </c>
      <c r="E306" s="236" t="s">
        <v>19</v>
      </c>
      <c r="F306" s="237" t="s">
        <v>476</v>
      </c>
      <c r="G306" s="235"/>
      <c r="H306" s="236" t="s">
        <v>19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170</v>
      </c>
      <c r="AU306" s="243" t="s">
        <v>82</v>
      </c>
      <c r="AV306" s="14" t="s">
        <v>80</v>
      </c>
      <c r="AW306" s="14" t="s">
        <v>33</v>
      </c>
      <c r="AX306" s="14" t="s">
        <v>72</v>
      </c>
      <c r="AY306" s="243" t="s">
        <v>149</v>
      </c>
    </row>
    <row r="307" s="13" customFormat="1">
      <c r="A307" s="13"/>
      <c r="B307" s="222"/>
      <c r="C307" s="223"/>
      <c r="D307" s="224" t="s">
        <v>170</v>
      </c>
      <c r="E307" s="225" t="s">
        <v>19</v>
      </c>
      <c r="F307" s="226" t="s">
        <v>477</v>
      </c>
      <c r="G307" s="223"/>
      <c r="H307" s="227">
        <v>1493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170</v>
      </c>
      <c r="AU307" s="233" t="s">
        <v>82</v>
      </c>
      <c r="AV307" s="13" t="s">
        <v>82</v>
      </c>
      <c r="AW307" s="13" t="s">
        <v>33</v>
      </c>
      <c r="AX307" s="13" t="s">
        <v>72</v>
      </c>
      <c r="AY307" s="233" t="s">
        <v>149</v>
      </c>
    </row>
    <row r="308" s="14" customFormat="1">
      <c r="A308" s="14"/>
      <c r="B308" s="234"/>
      <c r="C308" s="235"/>
      <c r="D308" s="224" t="s">
        <v>170</v>
      </c>
      <c r="E308" s="236" t="s">
        <v>19</v>
      </c>
      <c r="F308" s="237" t="s">
        <v>478</v>
      </c>
      <c r="G308" s="235"/>
      <c r="H308" s="236" t="s">
        <v>19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3" t="s">
        <v>170</v>
      </c>
      <c r="AU308" s="243" t="s">
        <v>82</v>
      </c>
      <c r="AV308" s="14" t="s">
        <v>80</v>
      </c>
      <c r="AW308" s="14" t="s">
        <v>33</v>
      </c>
      <c r="AX308" s="14" t="s">
        <v>72</v>
      </c>
      <c r="AY308" s="243" t="s">
        <v>149</v>
      </c>
    </row>
    <row r="309" s="13" customFormat="1">
      <c r="A309" s="13"/>
      <c r="B309" s="222"/>
      <c r="C309" s="223"/>
      <c r="D309" s="224" t="s">
        <v>170</v>
      </c>
      <c r="E309" s="225" t="s">
        <v>19</v>
      </c>
      <c r="F309" s="226" t="s">
        <v>479</v>
      </c>
      <c r="G309" s="223"/>
      <c r="H309" s="227">
        <v>2831</v>
      </c>
      <c r="I309" s="228"/>
      <c r="J309" s="223"/>
      <c r="K309" s="223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170</v>
      </c>
      <c r="AU309" s="233" t="s">
        <v>82</v>
      </c>
      <c r="AV309" s="13" t="s">
        <v>82</v>
      </c>
      <c r="AW309" s="13" t="s">
        <v>33</v>
      </c>
      <c r="AX309" s="13" t="s">
        <v>72</v>
      </c>
      <c r="AY309" s="233" t="s">
        <v>149</v>
      </c>
    </row>
    <row r="310" s="15" customFormat="1">
      <c r="A310" s="15"/>
      <c r="B310" s="244"/>
      <c r="C310" s="245"/>
      <c r="D310" s="224" t="s">
        <v>170</v>
      </c>
      <c r="E310" s="246" t="s">
        <v>19</v>
      </c>
      <c r="F310" s="247" t="s">
        <v>200</v>
      </c>
      <c r="G310" s="245"/>
      <c r="H310" s="248">
        <v>5721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4" t="s">
        <v>170</v>
      </c>
      <c r="AU310" s="254" t="s">
        <v>82</v>
      </c>
      <c r="AV310" s="15" t="s">
        <v>157</v>
      </c>
      <c r="AW310" s="15" t="s">
        <v>33</v>
      </c>
      <c r="AX310" s="15" t="s">
        <v>80</v>
      </c>
      <c r="AY310" s="254" t="s">
        <v>149</v>
      </c>
    </row>
    <row r="311" s="12" customFormat="1" ht="22.8" customHeight="1">
      <c r="A311" s="12"/>
      <c r="B311" s="188"/>
      <c r="C311" s="189"/>
      <c r="D311" s="190" t="s">
        <v>71</v>
      </c>
      <c r="E311" s="202" t="s">
        <v>480</v>
      </c>
      <c r="F311" s="202" t="s">
        <v>481</v>
      </c>
      <c r="G311" s="189"/>
      <c r="H311" s="189"/>
      <c r="I311" s="192"/>
      <c r="J311" s="203">
        <f>BK311</f>
        <v>0</v>
      </c>
      <c r="K311" s="189"/>
      <c r="L311" s="194"/>
      <c r="M311" s="195"/>
      <c r="N311" s="196"/>
      <c r="O311" s="196"/>
      <c r="P311" s="197">
        <f>SUM(P312:P325)</f>
        <v>0</v>
      </c>
      <c r="Q311" s="196"/>
      <c r="R311" s="197">
        <f>SUM(R312:R325)</f>
        <v>2.8360500000000002</v>
      </c>
      <c r="S311" s="196"/>
      <c r="T311" s="198">
        <f>SUM(T312:T325)</f>
        <v>3457.2800000000002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9" t="s">
        <v>80</v>
      </c>
      <c r="AT311" s="200" t="s">
        <v>71</v>
      </c>
      <c r="AU311" s="200" t="s">
        <v>80</v>
      </c>
      <c r="AY311" s="199" t="s">
        <v>149</v>
      </c>
      <c r="BK311" s="201">
        <f>SUM(BK312:BK325)</f>
        <v>0</v>
      </c>
    </row>
    <row r="312" s="2" customFormat="1" ht="33" customHeight="1">
      <c r="A312" s="38"/>
      <c r="B312" s="39"/>
      <c r="C312" s="204" t="s">
        <v>482</v>
      </c>
      <c r="D312" s="204" t="s">
        <v>152</v>
      </c>
      <c r="E312" s="205" t="s">
        <v>483</v>
      </c>
      <c r="F312" s="206" t="s">
        <v>484</v>
      </c>
      <c r="G312" s="207" t="s">
        <v>174</v>
      </c>
      <c r="H312" s="208">
        <v>13505</v>
      </c>
      <c r="I312" s="209"/>
      <c r="J312" s="210">
        <f>ROUND(I312*H312,2)</f>
        <v>0</v>
      </c>
      <c r="K312" s="206" t="s">
        <v>156</v>
      </c>
      <c r="L312" s="44"/>
      <c r="M312" s="211" t="s">
        <v>19</v>
      </c>
      <c r="N312" s="212" t="s">
        <v>43</v>
      </c>
      <c r="O312" s="84"/>
      <c r="P312" s="213">
        <f>O312*H312</f>
        <v>0</v>
      </c>
      <c r="Q312" s="213">
        <v>0.00021000000000000001</v>
      </c>
      <c r="R312" s="213">
        <f>Q312*H312</f>
        <v>2.8360500000000002</v>
      </c>
      <c r="S312" s="213">
        <v>0.25600000000000001</v>
      </c>
      <c r="T312" s="214">
        <f>S312*H312</f>
        <v>3457.2800000000002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157</v>
      </c>
      <c r="AT312" s="215" t="s">
        <v>152</v>
      </c>
      <c r="AU312" s="215" t="s">
        <v>82</v>
      </c>
      <c r="AY312" s="17" t="s">
        <v>149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157</v>
      </c>
      <c r="BM312" s="215" t="s">
        <v>485</v>
      </c>
    </row>
    <row r="313" s="2" customFormat="1">
      <c r="A313" s="38"/>
      <c r="B313" s="39"/>
      <c r="C313" s="40"/>
      <c r="D313" s="217" t="s">
        <v>159</v>
      </c>
      <c r="E313" s="40"/>
      <c r="F313" s="218" t="s">
        <v>486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82</v>
      </c>
    </row>
    <row r="314" s="14" customFormat="1">
      <c r="A314" s="14"/>
      <c r="B314" s="234"/>
      <c r="C314" s="235"/>
      <c r="D314" s="224" t="s">
        <v>170</v>
      </c>
      <c r="E314" s="236" t="s">
        <v>19</v>
      </c>
      <c r="F314" s="237" t="s">
        <v>487</v>
      </c>
      <c r="G314" s="235"/>
      <c r="H314" s="236" t="s">
        <v>19</v>
      </c>
      <c r="I314" s="238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170</v>
      </c>
      <c r="AU314" s="243" t="s">
        <v>82</v>
      </c>
      <c r="AV314" s="14" t="s">
        <v>80</v>
      </c>
      <c r="AW314" s="14" t="s">
        <v>33</v>
      </c>
      <c r="AX314" s="14" t="s">
        <v>72</v>
      </c>
      <c r="AY314" s="243" t="s">
        <v>149</v>
      </c>
    </row>
    <row r="315" s="13" customFormat="1">
      <c r="A315" s="13"/>
      <c r="B315" s="222"/>
      <c r="C315" s="223"/>
      <c r="D315" s="224" t="s">
        <v>170</v>
      </c>
      <c r="E315" s="225" t="s">
        <v>19</v>
      </c>
      <c r="F315" s="226" t="s">
        <v>488</v>
      </c>
      <c r="G315" s="223"/>
      <c r="H315" s="227">
        <v>13505</v>
      </c>
      <c r="I315" s="228"/>
      <c r="J315" s="223"/>
      <c r="K315" s="223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170</v>
      </c>
      <c r="AU315" s="233" t="s">
        <v>82</v>
      </c>
      <c r="AV315" s="13" t="s">
        <v>82</v>
      </c>
      <c r="AW315" s="13" t="s">
        <v>33</v>
      </c>
      <c r="AX315" s="13" t="s">
        <v>80</v>
      </c>
      <c r="AY315" s="233" t="s">
        <v>149</v>
      </c>
    </row>
    <row r="316" s="2" customFormat="1" ht="24.15" customHeight="1">
      <c r="A316" s="38"/>
      <c r="B316" s="39"/>
      <c r="C316" s="204" t="s">
        <v>489</v>
      </c>
      <c r="D316" s="204" t="s">
        <v>152</v>
      </c>
      <c r="E316" s="205" t="s">
        <v>329</v>
      </c>
      <c r="F316" s="206" t="s">
        <v>330</v>
      </c>
      <c r="G316" s="207" t="s">
        <v>185</v>
      </c>
      <c r="H316" s="208">
        <v>3457.2800000000002</v>
      </c>
      <c r="I316" s="209"/>
      <c r="J316" s="210">
        <f>ROUND(I316*H316,2)</f>
        <v>0</v>
      </c>
      <c r="K316" s="206" t="s">
        <v>156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157</v>
      </c>
      <c r="AT316" s="215" t="s">
        <v>152</v>
      </c>
      <c r="AU316" s="215" t="s">
        <v>82</v>
      </c>
      <c r="AY316" s="17" t="s">
        <v>149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157</v>
      </c>
      <c r="BM316" s="215" t="s">
        <v>490</v>
      </c>
    </row>
    <row r="317" s="2" customFormat="1">
      <c r="A317" s="38"/>
      <c r="B317" s="39"/>
      <c r="C317" s="40"/>
      <c r="D317" s="217" t="s">
        <v>159</v>
      </c>
      <c r="E317" s="40"/>
      <c r="F317" s="218" t="s">
        <v>332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159</v>
      </c>
      <c r="AU317" s="17" t="s">
        <v>82</v>
      </c>
    </row>
    <row r="318" s="2" customFormat="1" ht="24.15" customHeight="1">
      <c r="A318" s="38"/>
      <c r="B318" s="39"/>
      <c r="C318" s="204" t="s">
        <v>491</v>
      </c>
      <c r="D318" s="204" t="s">
        <v>152</v>
      </c>
      <c r="E318" s="205" t="s">
        <v>334</v>
      </c>
      <c r="F318" s="206" t="s">
        <v>335</v>
      </c>
      <c r="G318" s="207" t="s">
        <v>185</v>
      </c>
      <c r="H318" s="208">
        <v>10371.84</v>
      </c>
      <c r="I318" s="209"/>
      <c r="J318" s="210">
        <f>ROUND(I318*H318,2)</f>
        <v>0</v>
      </c>
      <c r="K318" s="206" t="s">
        <v>156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157</v>
      </c>
      <c r="AT318" s="215" t="s">
        <v>152</v>
      </c>
      <c r="AU318" s="215" t="s">
        <v>82</v>
      </c>
      <c r="AY318" s="17" t="s">
        <v>149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157</v>
      </c>
      <c r="BM318" s="215" t="s">
        <v>492</v>
      </c>
    </row>
    <row r="319" s="2" customFormat="1">
      <c r="A319" s="38"/>
      <c r="B319" s="39"/>
      <c r="C319" s="40"/>
      <c r="D319" s="217" t="s">
        <v>159</v>
      </c>
      <c r="E319" s="40"/>
      <c r="F319" s="218" t="s">
        <v>337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159</v>
      </c>
      <c r="AU319" s="17" t="s">
        <v>82</v>
      </c>
    </row>
    <row r="320" s="13" customFormat="1">
      <c r="A320" s="13"/>
      <c r="B320" s="222"/>
      <c r="C320" s="223"/>
      <c r="D320" s="224" t="s">
        <v>170</v>
      </c>
      <c r="E320" s="225" t="s">
        <v>19</v>
      </c>
      <c r="F320" s="226" t="s">
        <v>493</v>
      </c>
      <c r="G320" s="223"/>
      <c r="H320" s="227">
        <v>10371.84</v>
      </c>
      <c r="I320" s="228"/>
      <c r="J320" s="223"/>
      <c r="K320" s="223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170</v>
      </c>
      <c r="AU320" s="233" t="s">
        <v>82</v>
      </c>
      <c r="AV320" s="13" t="s">
        <v>82</v>
      </c>
      <c r="AW320" s="13" t="s">
        <v>33</v>
      </c>
      <c r="AX320" s="13" t="s">
        <v>80</v>
      </c>
      <c r="AY320" s="233" t="s">
        <v>149</v>
      </c>
    </row>
    <row r="321" s="2" customFormat="1" ht="24.15" customHeight="1">
      <c r="A321" s="38"/>
      <c r="B321" s="39"/>
      <c r="C321" s="204" t="s">
        <v>494</v>
      </c>
      <c r="D321" s="204" t="s">
        <v>152</v>
      </c>
      <c r="E321" s="205" t="s">
        <v>345</v>
      </c>
      <c r="F321" s="206" t="s">
        <v>279</v>
      </c>
      <c r="G321" s="207" t="s">
        <v>185</v>
      </c>
      <c r="H321" s="208">
        <v>3457.2800000000002</v>
      </c>
      <c r="I321" s="209"/>
      <c r="J321" s="210">
        <f>ROUND(I321*H321,2)</f>
        <v>0</v>
      </c>
      <c r="K321" s="206" t="s">
        <v>156</v>
      </c>
      <c r="L321" s="44"/>
      <c r="M321" s="211" t="s">
        <v>19</v>
      </c>
      <c r="N321" s="212" t="s">
        <v>43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157</v>
      </c>
      <c r="AT321" s="215" t="s">
        <v>152</v>
      </c>
      <c r="AU321" s="215" t="s">
        <v>82</v>
      </c>
      <c r="AY321" s="17" t="s">
        <v>149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80</v>
      </c>
      <c r="BK321" s="216">
        <f>ROUND(I321*H321,2)</f>
        <v>0</v>
      </c>
      <c r="BL321" s="17" t="s">
        <v>157</v>
      </c>
      <c r="BM321" s="215" t="s">
        <v>495</v>
      </c>
    </row>
    <row r="322" s="2" customFormat="1">
      <c r="A322" s="38"/>
      <c r="B322" s="39"/>
      <c r="C322" s="40"/>
      <c r="D322" s="217" t="s">
        <v>159</v>
      </c>
      <c r="E322" s="40"/>
      <c r="F322" s="218" t="s">
        <v>347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159</v>
      </c>
      <c r="AU322" s="17" t="s">
        <v>82</v>
      </c>
    </row>
    <row r="323" s="2" customFormat="1" ht="21.75" customHeight="1">
      <c r="A323" s="38"/>
      <c r="B323" s="39"/>
      <c r="C323" s="204" t="s">
        <v>496</v>
      </c>
      <c r="D323" s="204" t="s">
        <v>152</v>
      </c>
      <c r="E323" s="205" t="s">
        <v>497</v>
      </c>
      <c r="F323" s="206" t="s">
        <v>498</v>
      </c>
      <c r="G323" s="207" t="s">
        <v>174</v>
      </c>
      <c r="H323" s="208">
        <v>5402</v>
      </c>
      <c r="I323" s="209"/>
      <c r="J323" s="210">
        <f>ROUND(I323*H323,2)</f>
        <v>0</v>
      </c>
      <c r="K323" s="206" t="s">
        <v>156</v>
      </c>
      <c r="L323" s="44"/>
      <c r="M323" s="211" t="s">
        <v>19</v>
      </c>
      <c r="N323" s="212" t="s">
        <v>43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157</v>
      </c>
      <c r="AT323" s="215" t="s">
        <v>152</v>
      </c>
      <c r="AU323" s="215" t="s">
        <v>82</v>
      </c>
      <c r="AY323" s="17" t="s">
        <v>149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80</v>
      </c>
      <c r="BK323" s="216">
        <f>ROUND(I323*H323,2)</f>
        <v>0</v>
      </c>
      <c r="BL323" s="17" t="s">
        <v>157</v>
      </c>
      <c r="BM323" s="215" t="s">
        <v>499</v>
      </c>
    </row>
    <row r="324" s="2" customFormat="1">
      <c r="A324" s="38"/>
      <c r="B324" s="39"/>
      <c r="C324" s="40"/>
      <c r="D324" s="217" t="s">
        <v>159</v>
      </c>
      <c r="E324" s="40"/>
      <c r="F324" s="218" t="s">
        <v>500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159</v>
      </c>
      <c r="AU324" s="17" t="s">
        <v>82</v>
      </c>
    </row>
    <row r="325" s="13" customFormat="1">
      <c r="A325" s="13"/>
      <c r="B325" s="222"/>
      <c r="C325" s="223"/>
      <c r="D325" s="224" t="s">
        <v>170</v>
      </c>
      <c r="E325" s="225" t="s">
        <v>19</v>
      </c>
      <c r="F325" s="226" t="s">
        <v>501</v>
      </c>
      <c r="G325" s="223"/>
      <c r="H325" s="227">
        <v>5402</v>
      </c>
      <c r="I325" s="228"/>
      <c r="J325" s="223"/>
      <c r="K325" s="223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170</v>
      </c>
      <c r="AU325" s="233" t="s">
        <v>82</v>
      </c>
      <c r="AV325" s="13" t="s">
        <v>82</v>
      </c>
      <c r="AW325" s="13" t="s">
        <v>33</v>
      </c>
      <c r="AX325" s="13" t="s">
        <v>80</v>
      </c>
      <c r="AY325" s="233" t="s">
        <v>149</v>
      </c>
    </row>
    <row r="326" s="12" customFormat="1" ht="22.8" customHeight="1">
      <c r="A326" s="12"/>
      <c r="B326" s="188"/>
      <c r="C326" s="189"/>
      <c r="D326" s="190" t="s">
        <v>71</v>
      </c>
      <c r="E326" s="202" t="s">
        <v>502</v>
      </c>
      <c r="F326" s="202" t="s">
        <v>503</v>
      </c>
      <c r="G326" s="189"/>
      <c r="H326" s="189"/>
      <c r="I326" s="192"/>
      <c r="J326" s="203">
        <f>BK326</f>
        <v>0</v>
      </c>
      <c r="K326" s="189"/>
      <c r="L326" s="194"/>
      <c r="M326" s="195"/>
      <c r="N326" s="196"/>
      <c r="O326" s="196"/>
      <c r="P326" s="197">
        <f>SUM(P327:P339)</f>
        <v>0</v>
      </c>
      <c r="Q326" s="196"/>
      <c r="R326" s="197">
        <f>SUM(R327:R339)</f>
        <v>1.7766000000000002</v>
      </c>
      <c r="S326" s="196"/>
      <c r="T326" s="198">
        <f>SUM(T327:T339)</f>
        <v>2165.7600000000002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9" t="s">
        <v>80</v>
      </c>
      <c r="AT326" s="200" t="s">
        <v>71</v>
      </c>
      <c r="AU326" s="200" t="s">
        <v>80</v>
      </c>
      <c r="AY326" s="199" t="s">
        <v>149</v>
      </c>
      <c r="BK326" s="201">
        <f>SUM(BK327:BK339)</f>
        <v>0</v>
      </c>
    </row>
    <row r="327" s="2" customFormat="1" ht="33" customHeight="1">
      <c r="A327" s="38"/>
      <c r="B327" s="39"/>
      <c r="C327" s="204" t="s">
        <v>504</v>
      </c>
      <c r="D327" s="204" t="s">
        <v>152</v>
      </c>
      <c r="E327" s="205" t="s">
        <v>483</v>
      </c>
      <c r="F327" s="206" t="s">
        <v>484</v>
      </c>
      <c r="G327" s="207" t="s">
        <v>174</v>
      </c>
      <c r="H327" s="208">
        <v>8460</v>
      </c>
      <c r="I327" s="209"/>
      <c r="J327" s="210">
        <f>ROUND(I327*H327,2)</f>
        <v>0</v>
      </c>
      <c r="K327" s="206" t="s">
        <v>156</v>
      </c>
      <c r="L327" s="44"/>
      <c r="M327" s="211" t="s">
        <v>19</v>
      </c>
      <c r="N327" s="212" t="s">
        <v>43</v>
      </c>
      <c r="O327" s="84"/>
      <c r="P327" s="213">
        <f>O327*H327</f>
        <v>0</v>
      </c>
      <c r="Q327" s="213">
        <v>0.00021000000000000001</v>
      </c>
      <c r="R327" s="213">
        <f>Q327*H327</f>
        <v>1.7766000000000002</v>
      </c>
      <c r="S327" s="213">
        <v>0.25600000000000001</v>
      </c>
      <c r="T327" s="214">
        <f>S327*H327</f>
        <v>2165.7600000000002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157</v>
      </c>
      <c r="AT327" s="215" t="s">
        <v>152</v>
      </c>
      <c r="AU327" s="215" t="s">
        <v>82</v>
      </c>
      <c r="AY327" s="17" t="s">
        <v>149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80</v>
      </c>
      <c r="BK327" s="216">
        <f>ROUND(I327*H327,2)</f>
        <v>0</v>
      </c>
      <c r="BL327" s="17" t="s">
        <v>157</v>
      </c>
      <c r="BM327" s="215" t="s">
        <v>505</v>
      </c>
    </row>
    <row r="328" s="2" customFormat="1">
      <c r="A328" s="38"/>
      <c r="B328" s="39"/>
      <c r="C328" s="40"/>
      <c r="D328" s="217" t="s">
        <v>159</v>
      </c>
      <c r="E328" s="40"/>
      <c r="F328" s="218" t="s">
        <v>486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159</v>
      </c>
      <c r="AU328" s="17" t="s">
        <v>82</v>
      </c>
    </row>
    <row r="329" s="14" customFormat="1">
      <c r="A329" s="14"/>
      <c r="B329" s="234"/>
      <c r="C329" s="235"/>
      <c r="D329" s="224" t="s">
        <v>170</v>
      </c>
      <c r="E329" s="236" t="s">
        <v>19</v>
      </c>
      <c r="F329" s="237" t="s">
        <v>506</v>
      </c>
      <c r="G329" s="235"/>
      <c r="H329" s="236" t="s">
        <v>19</v>
      </c>
      <c r="I329" s="238"/>
      <c r="J329" s="235"/>
      <c r="K329" s="235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170</v>
      </c>
      <c r="AU329" s="243" t="s">
        <v>82</v>
      </c>
      <c r="AV329" s="14" t="s">
        <v>80</v>
      </c>
      <c r="AW329" s="14" t="s">
        <v>33</v>
      </c>
      <c r="AX329" s="14" t="s">
        <v>72</v>
      </c>
      <c r="AY329" s="243" t="s">
        <v>149</v>
      </c>
    </row>
    <row r="330" s="13" customFormat="1">
      <c r="A330" s="13"/>
      <c r="B330" s="222"/>
      <c r="C330" s="223"/>
      <c r="D330" s="224" t="s">
        <v>170</v>
      </c>
      <c r="E330" s="225" t="s">
        <v>19</v>
      </c>
      <c r="F330" s="226" t="s">
        <v>507</v>
      </c>
      <c r="G330" s="223"/>
      <c r="H330" s="227">
        <v>8460</v>
      </c>
      <c r="I330" s="228"/>
      <c r="J330" s="223"/>
      <c r="K330" s="223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170</v>
      </c>
      <c r="AU330" s="233" t="s">
        <v>82</v>
      </c>
      <c r="AV330" s="13" t="s">
        <v>82</v>
      </c>
      <c r="AW330" s="13" t="s">
        <v>33</v>
      </c>
      <c r="AX330" s="13" t="s">
        <v>80</v>
      </c>
      <c r="AY330" s="233" t="s">
        <v>149</v>
      </c>
    </row>
    <row r="331" s="2" customFormat="1" ht="24.15" customHeight="1">
      <c r="A331" s="38"/>
      <c r="B331" s="39"/>
      <c r="C331" s="204" t="s">
        <v>508</v>
      </c>
      <c r="D331" s="204" t="s">
        <v>152</v>
      </c>
      <c r="E331" s="205" t="s">
        <v>329</v>
      </c>
      <c r="F331" s="206" t="s">
        <v>330</v>
      </c>
      <c r="G331" s="207" t="s">
        <v>185</v>
      </c>
      <c r="H331" s="208">
        <v>2165.7600000000002</v>
      </c>
      <c r="I331" s="209"/>
      <c r="J331" s="210">
        <f>ROUND(I331*H331,2)</f>
        <v>0</v>
      </c>
      <c r="K331" s="206" t="s">
        <v>156</v>
      </c>
      <c r="L331" s="44"/>
      <c r="M331" s="211" t="s">
        <v>19</v>
      </c>
      <c r="N331" s="212" t="s">
        <v>43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157</v>
      </c>
      <c r="AT331" s="215" t="s">
        <v>152</v>
      </c>
      <c r="AU331" s="215" t="s">
        <v>82</v>
      </c>
      <c r="AY331" s="17" t="s">
        <v>149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80</v>
      </c>
      <c r="BK331" s="216">
        <f>ROUND(I331*H331,2)</f>
        <v>0</v>
      </c>
      <c r="BL331" s="17" t="s">
        <v>157</v>
      </c>
      <c r="BM331" s="215" t="s">
        <v>509</v>
      </c>
    </row>
    <row r="332" s="2" customFormat="1">
      <c r="A332" s="38"/>
      <c r="B332" s="39"/>
      <c r="C332" s="40"/>
      <c r="D332" s="217" t="s">
        <v>159</v>
      </c>
      <c r="E332" s="40"/>
      <c r="F332" s="218" t="s">
        <v>332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159</v>
      </c>
      <c r="AU332" s="17" t="s">
        <v>82</v>
      </c>
    </row>
    <row r="333" s="2" customFormat="1" ht="24.15" customHeight="1">
      <c r="A333" s="38"/>
      <c r="B333" s="39"/>
      <c r="C333" s="204" t="s">
        <v>510</v>
      </c>
      <c r="D333" s="204" t="s">
        <v>152</v>
      </c>
      <c r="E333" s="205" t="s">
        <v>334</v>
      </c>
      <c r="F333" s="206" t="s">
        <v>335</v>
      </c>
      <c r="G333" s="207" t="s">
        <v>185</v>
      </c>
      <c r="H333" s="208">
        <v>6497.2799999999997</v>
      </c>
      <c r="I333" s="209"/>
      <c r="J333" s="210">
        <f>ROUND(I333*H333,2)</f>
        <v>0</v>
      </c>
      <c r="K333" s="206" t="s">
        <v>156</v>
      </c>
      <c r="L333" s="44"/>
      <c r="M333" s="211" t="s">
        <v>19</v>
      </c>
      <c r="N333" s="212" t="s">
        <v>43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157</v>
      </c>
      <c r="AT333" s="215" t="s">
        <v>152</v>
      </c>
      <c r="AU333" s="215" t="s">
        <v>82</v>
      </c>
      <c r="AY333" s="17" t="s">
        <v>149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80</v>
      </c>
      <c r="BK333" s="216">
        <f>ROUND(I333*H333,2)</f>
        <v>0</v>
      </c>
      <c r="BL333" s="17" t="s">
        <v>157</v>
      </c>
      <c r="BM333" s="215" t="s">
        <v>511</v>
      </c>
    </row>
    <row r="334" s="2" customFormat="1">
      <c r="A334" s="38"/>
      <c r="B334" s="39"/>
      <c r="C334" s="40"/>
      <c r="D334" s="217" t="s">
        <v>159</v>
      </c>
      <c r="E334" s="40"/>
      <c r="F334" s="218" t="s">
        <v>337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159</v>
      </c>
      <c r="AU334" s="17" t="s">
        <v>82</v>
      </c>
    </row>
    <row r="335" s="13" customFormat="1">
      <c r="A335" s="13"/>
      <c r="B335" s="222"/>
      <c r="C335" s="223"/>
      <c r="D335" s="224" t="s">
        <v>170</v>
      </c>
      <c r="E335" s="225" t="s">
        <v>19</v>
      </c>
      <c r="F335" s="226" t="s">
        <v>512</v>
      </c>
      <c r="G335" s="223"/>
      <c r="H335" s="227">
        <v>6497.2799999999997</v>
      </c>
      <c r="I335" s="228"/>
      <c r="J335" s="223"/>
      <c r="K335" s="223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170</v>
      </c>
      <c r="AU335" s="233" t="s">
        <v>82</v>
      </c>
      <c r="AV335" s="13" t="s">
        <v>82</v>
      </c>
      <c r="AW335" s="13" t="s">
        <v>33</v>
      </c>
      <c r="AX335" s="13" t="s">
        <v>80</v>
      </c>
      <c r="AY335" s="233" t="s">
        <v>149</v>
      </c>
    </row>
    <row r="336" s="2" customFormat="1" ht="24.15" customHeight="1">
      <c r="A336" s="38"/>
      <c r="B336" s="39"/>
      <c r="C336" s="204" t="s">
        <v>513</v>
      </c>
      <c r="D336" s="204" t="s">
        <v>152</v>
      </c>
      <c r="E336" s="205" t="s">
        <v>345</v>
      </c>
      <c r="F336" s="206" t="s">
        <v>279</v>
      </c>
      <c r="G336" s="207" t="s">
        <v>185</v>
      </c>
      <c r="H336" s="208">
        <v>2165.7600000000002</v>
      </c>
      <c r="I336" s="209"/>
      <c r="J336" s="210">
        <f>ROUND(I336*H336,2)</f>
        <v>0</v>
      </c>
      <c r="K336" s="206" t="s">
        <v>156</v>
      </c>
      <c r="L336" s="44"/>
      <c r="M336" s="211" t="s">
        <v>19</v>
      </c>
      <c r="N336" s="212" t="s">
        <v>43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157</v>
      </c>
      <c r="AT336" s="215" t="s">
        <v>152</v>
      </c>
      <c r="AU336" s="215" t="s">
        <v>82</v>
      </c>
      <c r="AY336" s="17" t="s">
        <v>149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80</v>
      </c>
      <c r="BK336" s="216">
        <f>ROUND(I336*H336,2)</f>
        <v>0</v>
      </c>
      <c r="BL336" s="17" t="s">
        <v>157</v>
      </c>
      <c r="BM336" s="215" t="s">
        <v>514</v>
      </c>
    </row>
    <row r="337" s="2" customFormat="1">
      <c r="A337" s="38"/>
      <c r="B337" s="39"/>
      <c r="C337" s="40"/>
      <c r="D337" s="217" t="s">
        <v>159</v>
      </c>
      <c r="E337" s="40"/>
      <c r="F337" s="218" t="s">
        <v>347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159</v>
      </c>
      <c r="AU337" s="17" t="s">
        <v>82</v>
      </c>
    </row>
    <row r="338" s="2" customFormat="1" ht="21.75" customHeight="1">
      <c r="A338" s="38"/>
      <c r="B338" s="39"/>
      <c r="C338" s="204" t="s">
        <v>515</v>
      </c>
      <c r="D338" s="204" t="s">
        <v>152</v>
      </c>
      <c r="E338" s="205" t="s">
        <v>516</v>
      </c>
      <c r="F338" s="206" t="s">
        <v>517</v>
      </c>
      <c r="G338" s="207" t="s">
        <v>174</v>
      </c>
      <c r="H338" s="208">
        <v>2820</v>
      </c>
      <c r="I338" s="209"/>
      <c r="J338" s="210">
        <f>ROUND(I338*H338,2)</f>
        <v>0</v>
      </c>
      <c r="K338" s="206" t="s">
        <v>156</v>
      </c>
      <c r="L338" s="44"/>
      <c r="M338" s="211" t="s">
        <v>19</v>
      </c>
      <c r="N338" s="212" t="s">
        <v>43</v>
      </c>
      <c r="O338" s="84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157</v>
      </c>
      <c r="AT338" s="215" t="s">
        <v>152</v>
      </c>
      <c r="AU338" s="215" t="s">
        <v>82</v>
      </c>
      <c r="AY338" s="17" t="s">
        <v>149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80</v>
      </c>
      <c r="BK338" s="216">
        <f>ROUND(I338*H338,2)</f>
        <v>0</v>
      </c>
      <c r="BL338" s="17" t="s">
        <v>157</v>
      </c>
      <c r="BM338" s="215" t="s">
        <v>518</v>
      </c>
    </row>
    <row r="339" s="2" customFormat="1">
      <c r="A339" s="38"/>
      <c r="B339" s="39"/>
      <c r="C339" s="40"/>
      <c r="D339" s="217" t="s">
        <v>159</v>
      </c>
      <c r="E339" s="40"/>
      <c r="F339" s="218" t="s">
        <v>519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159</v>
      </c>
      <c r="AU339" s="17" t="s">
        <v>82</v>
      </c>
    </row>
    <row r="340" s="12" customFormat="1" ht="22.8" customHeight="1">
      <c r="A340" s="12"/>
      <c r="B340" s="188"/>
      <c r="C340" s="189"/>
      <c r="D340" s="190" t="s">
        <v>71</v>
      </c>
      <c r="E340" s="202" t="s">
        <v>520</v>
      </c>
      <c r="F340" s="202" t="s">
        <v>521</v>
      </c>
      <c r="G340" s="189"/>
      <c r="H340" s="189"/>
      <c r="I340" s="192"/>
      <c r="J340" s="203">
        <f>BK340</f>
        <v>0</v>
      </c>
      <c r="K340" s="189"/>
      <c r="L340" s="194"/>
      <c r="M340" s="195"/>
      <c r="N340" s="196"/>
      <c r="O340" s="196"/>
      <c r="P340" s="197">
        <f>SUM(P341:P355)</f>
        <v>0</v>
      </c>
      <c r="Q340" s="196"/>
      <c r="R340" s="197">
        <f>SUM(R341:R355)</f>
        <v>0</v>
      </c>
      <c r="S340" s="196"/>
      <c r="T340" s="198">
        <f>SUM(T341:T355)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9" t="s">
        <v>80</v>
      </c>
      <c r="AT340" s="200" t="s">
        <v>71</v>
      </c>
      <c r="AU340" s="200" t="s">
        <v>80</v>
      </c>
      <c r="AY340" s="199" t="s">
        <v>149</v>
      </c>
      <c r="BK340" s="201">
        <f>SUM(BK341:BK355)</f>
        <v>0</v>
      </c>
    </row>
    <row r="341" s="2" customFormat="1" ht="24.15" customHeight="1">
      <c r="A341" s="38"/>
      <c r="B341" s="39"/>
      <c r="C341" s="204" t="s">
        <v>522</v>
      </c>
      <c r="D341" s="204" t="s">
        <v>152</v>
      </c>
      <c r="E341" s="205" t="s">
        <v>523</v>
      </c>
      <c r="F341" s="206" t="s">
        <v>524</v>
      </c>
      <c r="G341" s="207" t="s">
        <v>174</v>
      </c>
      <c r="H341" s="208">
        <v>1298</v>
      </c>
      <c r="I341" s="209"/>
      <c r="J341" s="210">
        <f>ROUND(I341*H341,2)</f>
        <v>0</v>
      </c>
      <c r="K341" s="206" t="s">
        <v>156</v>
      </c>
      <c r="L341" s="44"/>
      <c r="M341" s="211" t="s">
        <v>19</v>
      </c>
      <c r="N341" s="212" t="s">
        <v>43</v>
      </c>
      <c r="O341" s="84"/>
      <c r="P341" s="213">
        <f>O341*H341</f>
        <v>0</v>
      </c>
      <c r="Q341" s="213">
        <v>0</v>
      </c>
      <c r="R341" s="213">
        <f>Q341*H341</f>
        <v>0</v>
      </c>
      <c r="S341" s="213">
        <v>0</v>
      </c>
      <c r="T341" s="21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5" t="s">
        <v>157</v>
      </c>
      <c r="AT341" s="215" t="s">
        <v>152</v>
      </c>
      <c r="AU341" s="215" t="s">
        <v>82</v>
      </c>
      <c r="AY341" s="17" t="s">
        <v>149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80</v>
      </c>
      <c r="BK341" s="216">
        <f>ROUND(I341*H341,2)</f>
        <v>0</v>
      </c>
      <c r="BL341" s="17" t="s">
        <v>157</v>
      </c>
      <c r="BM341" s="215" t="s">
        <v>525</v>
      </c>
    </row>
    <row r="342" s="2" customFormat="1">
      <c r="A342" s="38"/>
      <c r="B342" s="39"/>
      <c r="C342" s="40"/>
      <c r="D342" s="217" t="s">
        <v>159</v>
      </c>
      <c r="E342" s="40"/>
      <c r="F342" s="218" t="s">
        <v>526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159</v>
      </c>
      <c r="AU342" s="17" t="s">
        <v>82</v>
      </c>
    </row>
    <row r="343" s="2" customFormat="1" ht="16.5" customHeight="1">
      <c r="A343" s="38"/>
      <c r="B343" s="39"/>
      <c r="C343" s="204" t="s">
        <v>527</v>
      </c>
      <c r="D343" s="204" t="s">
        <v>152</v>
      </c>
      <c r="E343" s="205" t="s">
        <v>528</v>
      </c>
      <c r="F343" s="206" t="s">
        <v>529</v>
      </c>
      <c r="G343" s="207" t="s">
        <v>174</v>
      </c>
      <c r="H343" s="208">
        <v>1298</v>
      </c>
      <c r="I343" s="209"/>
      <c r="J343" s="210">
        <f>ROUND(I343*H343,2)</f>
        <v>0</v>
      </c>
      <c r="K343" s="206" t="s">
        <v>156</v>
      </c>
      <c r="L343" s="44"/>
      <c r="M343" s="211" t="s">
        <v>19</v>
      </c>
      <c r="N343" s="212" t="s">
        <v>43</v>
      </c>
      <c r="O343" s="84"/>
      <c r="P343" s="213">
        <f>O343*H343</f>
        <v>0</v>
      </c>
      <c r="Q343" s="213">
        <v>0</v>
      </c>
      <c r="R343" s="213">
        <f>Q343*H343</f>
        <v>0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157</v>
      </c>
      <c r="AT343" s="215" t="s">
        <v>152</v>
      </c>
      <c r="AU343" s="215" t="s">
        <v>82</v>
      </c>
      <c r="AY343" s="17" t="s">
        <v>149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80</v>
      </c>
      <c r="BK343" s="216">
        <f>ROUND(I343*H343,2)</f>
        <v>0</v>
      </c>
      <c r="BL343" s="17" t="s">
        <v>157</v>
      </c>
      <c r="BM343" s="215" t="s">
        <v>530</v>
      </c>
    </row>
    <row r="344" s="2" customFormat="1">
      <c r="A344" s="38"/>
      <c r="B344" s="39"/>
      <c r="C344" s="40"/>
      <c r="D344" s="217" t="s">
        <v>159</v>
      </c>
      <c r="E344" s="40"/>
      <c r="F344" s="218" t="s">
        <v>531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159</v>
      </c>
      <c r="AU344" s="17" t="s">
        <v>82</v>
      </c>
    </row>
    <row r="345" s="2" customFormat="1" ht="24.15" customHeight="1">
      <c r="A345" s="38"/>
      <c r="B345" s="39"/>
      <c r="C345" s="204" t="s">
        <v>532</v>
      </c>
      <c r="D345" s="204" t="s">
        <v>152</v>
      </c>
      <c r="E345" s="205" t="s">
        <v>533</v>
      </c>
      <c r="F345" s="206" t="s">
        <v>534</v>
      </c>
      <c r="G345" s="207" t="s">
        <v>174</v>
      </c>
      <c r="H345" s="208">
        <v>1298</v>
      </c>
      <c r="I345" s="209"/>
      <c r="J345" s="210">
        <f>ROUND(I345*H345,2)</f>
        <v>0</v>
      </c>
      <c r="K345" s="206" t="s">
        <v>156</v>
      </c>
      <c r="L345" s="44"/>
      <c r="M345" s="211" t="s">
        <v>19</v>
      </c>
      <c r="N345" s="212" t="s">
        <v>43</v>
      </c>
      <c r="O345" s="84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157</v>
      </c>
      <c r="AT345" s="215" t="s">
        <v>152</v>
      </c>
      <c r="AU345" s="215" t="s">
        <v>82</v>
      </c>
      <c r="AY345" s="17" t="s">
        <v>149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157</v>
      </c>
      <c r="BM345" s="215" t="s">
        <v>535</v>
      </c>
    </row>
    <row r="346" s="2" customFormat="1">
      <c r="A346" s="38"/>
      <c r="B346" s="39"/>
      <c r="C346" s="40"/>
      <c r="D346" s="217" t="s">
        <v>159</v>
      </c>
      <c r="E346" s="40"/>
      <c r="F346" s="218" t="s">
        <v>536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159</v>
      </c>
      <c r="AU346" s="17" t="s">
        <v>82</v>
      </c>
    </row>
    <row r="347" s="2" customFormat="1" ht="16.5" customHeight="1">
      <c r="A347" s="38"/>
      <c r="B347" s="39"/>
      <c r="C347" s="204" t="s">
        <v>537</v>
      </c>
      <c r="D347" s="204" t="s">
        <v>152</v>
      </c>
      <c r="E347" s="205" t="s">
        <v>528</v>
      </c>
      <c r="F347" s="206" t="s">
        <v>529</v>
      </c>
      <c r="G347" s="207" t="s">
        <v>174</v>
      </c>
      <c r="H347" s="208">
        <v>1298</v>
      </c>
      <c r="I347" s="209"/>
      <c r="J347" s="210">
        <f>ROUND(I347*H347,2)</f>
        <v>0</v>
      </c>
      <c r="K347" s="206" t="s">
        <v>156</v>
      </c>
      <c r="L347" s="44"/>
      <c r="M347" s="211" t="s">
        <v>19</v>
      </c>
      <c r="N347" s="212" t="s">
        <v>43</v>
      </c>
      <c r="O347" s="84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157</v>
      </c>
      <c r="AT347" s="215" t="s">
        <v>152</v>
      </c>
      <c r="AU347" s="215" t="s">
        <v>82</v>
      </c>
      <c r="AY347" s="17" t="s">
        <v>149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80</v>
      </c>
      <c r="BK347" s="216">
        <f>ROUND(I347*H347,2)</f>
        <v>0</v>
      </c>
      <c r="BL347" s="17" t="s">
        <v>157</v>
      </c>
      <c r="BM347" s="215" t="s">
        <v>538</v>
      </c>
    </row>
    <row r="348" s="2" customFormat="1">
      <c r="A348" s="38"/>
      <c r="B348" s="39"/>
      <c r="C348" s="40"/>
      <c r="D348" s="217" t="s">
        <v>159</v>
      </c>
      <c r="E348" s="40"/>
      <c r="F348" s="218" t="s">
        <v>531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159</v>
      </c>
      <c r="AU348" s="17" t="s">
        <v>82</v>
      </c>
    </row>
    <row r="349" s="2" customFormat="1" ht="24.15" customHeight="1">
      <c r="A349" s="38"/>
      <c r="B349" s="39"/>
      <c r="C349" s="204" t="s">
        <v>539</v>
      </c>
      <c r="D349" s="204" t="s">
        <v>152</v>
      </c>
      <c r="E349" s="205" t="s">
        <v>540</v>
      </c>
      <c r="F349" s="206" t="s">
        <v>541</v>
      </c>
      <c r="G349" s="207" t="s">
        <v>174</v>
      </c>
      <c r="H349" s="208">
        <v>1298</v>
      </c>
      <c r="I349" s="209"/>
      <c r="J349" s="210">
        <f>ROUND(I349*H349,2)</f>
        <v>0</v>
      </c>
      <c r="K349" s="206" t="s">
        <v>156</v>
      </c>
      <c r="L349" s="44"/>
      <c r="M349" s="211" t="s">
        <v>19</v>
      </c>
      <c r="N349" s="212" t="s">
        <v>43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157</v>
      </c>
      <c r="AT349" s="215" t="s">
        <v>152</v>
      </c>
      <c r="AU349" s="215" t="s">
        <v>82</v>
      </c>
      <c r="AY349" s="17" t="s">
        <v>149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80</v>
      </c>
      <c r="BK349" s="216">
        <f>ROUND(I349*H349,2)</f>
        <v>0</v>
      </c>
      <c r="BL349" s="17" t="s">
        <v>157</v>
      </c>
      <c r="BM349" s="215" t="s">
        <v>542</v>
      </c>
    </row>
    <row r="350" s="2" customFormat="1">
      <c r="A350" s="38"/>
      <c r="B350" s="39"/>
      <c r="C350" s="40"/>
      <c r="D350" s="217" t="s">
        <v>159</v>
      </c>
      <c r="E350" s="40"/>
      <c r="F350" s="218" t="s">
        <v>543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159</v>
      </c>
      <c r="AU350" s="17" t="s">
        <v>82</v>
      </c>
    </row>
    <row r="351" s="2" customFormat="1" ht="16.5" customHeight="1">
      <c r="A351" s="38"/>
      <c r="B351" s="39"/>
      <c r="C351" s="204" t="s">
        <v>544</v>
      </c>
      <c r="D351" s="204" t="s">
        <v>152</v>
      </c>
      <c r="E351" s="205" t="s">
        <v>545</v>
      </c>
      <c r="F351" s="206" t="s">
        <v>546</v>
      </c>
      <c r="G351" s="207" t="s">
        <v>174</v>
      </c>
      <c r="H351" s="208">
        <v>1298</v>
      </c>
      <c r="I351" s="209"/>
      <c r="J351" s="210">
        <f>ROUND(I351*H351,2)</f>
        <v>0</v>
      </c>
      <c r="K351" s="206" t="s">
        <v>156</v>
      </c>
      <c r="L351" s="44"/>
      <c r="M351" s="211" t="s">
        <v>19</v>
      </c>
      <c r="N351" s="212" t="s">
        <v>43</v>
      </c>
      <c r="O351" s="84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5" t="s">
        <v>157</v>
      </c>
      <c r="AT351" s="215" t="s">
        <v>152</v>
      </c>
      <c r="AU351" s="215" t="s">
        <v>82</v>
      </c>
      <c r="AY351" s="17" t="s">
        <v>149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80</v>
      </c>
      <c r="BK351" s="216">
        <f>ROUND(I351*H351,2)</f>
        <v>0</v>
      </c>
      <c r="BL351" s="17" t="s">
        <v>157</v>
      </c>
      <c r="BM351" s="215" t="s">
        <v>547</v>
      </c>
    </row>
    <row r="352" s="2" customFormat="1">
      <c r="A352" s="38"/>
      <c r="B352" s="39"/>
      <c r="C352" s="40"/>
      <c r="D352" s="217" t="s">
        <v>159</v>
      </c>
      <c r="E352" s="40"/>
      <c r="F352" s="218" t="s">
        <v>548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159</v>
      </c>
      <c r="AU352" s="17" t="s">
        <v>82</v>
      </c>
    </row>
    <row r="353" s="2" customFormat="1" ht="21.75" customHeight="1">
      <c r="A353" s="38"/>
      <c r="B353" s="39"/>
      <c r="C353" s="204" t="s">
        <v>549</v>
      </c>
      <c r="D353" s="204" t="s">
        <v>152</v>
      </c>
      <c r="E353" s="205" t="s">
        <v>550</v>
      </c>
      <c r="F353" s="206" t="s">
        <v>551</v>
      </c>
      <c r="G353" s="207" t="s">
        <v>174</v>
      </c>
      <c r="H353" s="208">
        <v>2596</v>
      </c>
      <c r="I353" s="209"/>
      <c r="J353" s="210">
        <f>ROUND(I353*H353,2)</f>
        <v>0</v>
      </c>
      <c r="K353" s="206" t="s">
        <v>156</v>
      </c>
      <c r="L353" s="44"/>
      <c r="M353" s="211" t="s">
        <v>19</v>
      </c>
      <c r="N353" s="212" t="s">
        <v>43</v>
      </c>
      <c r="O353" s="84"/>
      <c r="P353" s="213">
        <f>O353*H353</f>
        <v>0</v>
      </c>
      <c r="Q353" s="213">
        <v>0</v>
      </c>
      <c r="R353" s="213">
        <f>Q353*H353</f>
        <v>0</v>
      </c>
      <c r="S353" s="213">
        <v>0</v>
      </c>
      <c r="T353" s="21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157</v>
      </c>
      <c r="AT353" s="215" t="s">
        <v>152</v>
      </c>
      <c r="AU353" s="215" t="s">
        <v>82</v>
      </c>
      <c r="AY353" s="17" t="s">
        <v>149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80</v>
      </c>
      <c r="BK353" s="216">
        <f>ROUND(I353*H353,2)</f>
        <v>0</v>
      </c>
      <c r="BL353" s="17" t="s">
        <v>157</v>
      </c>
      <c r="BM353" s="215" t="s">
        <v>552</v>
      </c>
    </row>
    <row r="354" s="2" customFormat="1">
      <c r="A354" s="38"/>
      <c r="B354" s="39"/>
      <c r="C354" s="40"/>
      <c r="D354" s="217" t="s">
        <v>159</v>
      </c>
      <c r="E354" s="40"/>
      <c r="F354" s="218" t="s">
        <v>553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159</v>
      </c>
      <c r="AU354" s="17" t="s">
        <v>82</v>
      </c>
    </row>
    <row r="355" s="13" customFormat="1">
      <c r="A355" s="13"/>
      <c r="B355" s="222"/>
      <c r="C355" s="223"/>
      <c r="D355" s="224" t="s">
        <v>170</v>
      </c>
      <c r="E355" s="225" t="s">
        <v>19</v>
      </c>
      <c r="F355" s="226" t="s">
        <v>554</v>
      </c>
      <c r="G355" s="223"/>
      <c r="H355" s="227">
        <v>2596</v>
      </c>
      <c r="I355" s="228"/>
      <c r="J355" s="223"/>
      <c r="K355" s="223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170</v>
      </c>
      <c r="AU355" s="233" t="s">
        <v>82</v>
      </c>
      <c r="AV355" s="13" t="s">
        <v>82</v>
      </c>
      <c r="AW355" s="13" t="s">
        <v>33</v>
      </c>
      <c r="AX355" s="13" t="s">
        <v>80</v>
      </c>
      <c r="AY355" s="233" t="s">
        <v>149</v>
      </c>
    </row>
    <row r="356" s="12" customFormat="1" ht="22.8" customHeight="1">
      <c r="A356" s="12"/>
      <c r="B356" s="188"/>
      <c r="C356" s="189"/>
      <c r="D356" s="190" t="s">
        <v>71</v>
      </c>
      <c r="E356" s="202" t="s">
        <v>555</v>
      </c>
      <c r="F356" s="202" t="s">
        <v>556</v>
      </c>
      <c r="G356" s="189"/>
      <c r="H356" s="189"/>
      <c r="I356" s="192"/>
      <c r="J356" s="203">
        <f>BK356</f>
        <v>0</v>
      </c>
      <c r="K356" s="189"/>
      <c r="L356" s="194"/>
      <c r="M356" s="195"/>
      <c r="N356" s="196"/>
      <c r="O356" s="196"/>
      <c r="P356" s="197">
        <f>SUM(P357:P364)</f>
        <v>0</v>
      </c>
      <c r="Q356" s="196"/>
      <c r="R356" s="197">
        <f>SUM(R357:R364)</f>
        <v>0</v>
      </c>
      <c r="S356" s="196"/>
      <c r="T356" s="198">
        <f>SUM(T357:T364)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9" t="s">
        <v>80</v>
      </c>
      <c r="AT356" s="200" t="s">
        <v>71</v>
      </c>
      <c r="AU356" s="200" t="s">
        <v>80</v>
      </c>
      <c r="AY356" s="199" t="s">
        <v>149</v>
      </c>
      <c r="BK356" s="201">
        <f>SUM(BK357:BK364)</f>
        <v>0</v>
      </c>
    </row>
    <row r="357" s="2" customFormat="1" ht="24.15" customHeight="1">
      <c r="A357" s="38"/>
      <c r="B357" s="39"/>
      <c r="C357" s="204" t="s">
        <v>557</v>
      </c>
      <c r="D357" s="204" t="s">
        <v>152</v>
      </c>
      <c r="E357" s="205" t="s">
        <v>558</v>
      </c>
      <c r="F357" s="206" t="s">
        <v>559</v>
      </c>
      <c r="G357" s="207" t="s">
        <v>174</v>
      </c>
      <c r="H357" s="208">
        <v>149</v>
      </c>
      <c r="I357" s="209"/>
      <c r="J357" s="210">
        <f>ROUND(I357*H357,2)</f>
        <v>0</v>
      </c>
      <c r="K357" s="206" t="s">
        <v>156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157</v>
      </c>
      <c r="AT357" s="215" t="s">
        <v>152</v>
      </c>
      <c r="AU357" s="215" t="s">
        <v>82</v>
      </c>
      <c r="AY357" s="17" t="s">
        <v>149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80</v>
      </c>
      <c r="BK357" s="216">
        <f>ROUND(I357*H357,2)</f>
        <v>0</v>
      </c>
      <c r="BL357" s="17" t="s">
        <v>157</v>
      </c>
      <c r="BM357" s="215" t="s">
        <v>560</v>
      </c>
    </row>
    <row r="358" s="2" customFormat="1">
      <c r="A358" s="38"/>
      <c r="B358" s="39"/>
      <c r="C358" s="40"/>
      <c r="D358" s="217" t="s">
        <v>159</v>
      </c>
      <c r="E358" s="40"/>
      <c r="F358" s="218" t="s">
        <v>561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159</v>
      </c>
      <c r="AU358" s="17" t="s">
        <v>82</v>
      </c>
    </row>
    <row r="359" s="2" customFormat="1" ht="16.5" customHeight="1">
      <c r="A359" s="38"/>
      <c r="B359" s="39"/>
      <c r="C359" s="204" t="s">
        <v>562</v>
      </c>
      <c r="D359" s="204" t="s">
        <v>152</v>
      </c>
      <c r="E359" s="205" t="s">
        <v>528</v>
      </c>
      <c r="F359" s="206" t="s">
        <v>529</v>
      </c>
      <c r="G359" s="207" t="s">
        <v>174</v>
      </c>
      <c r="H359" s="208">
        <v>149</v>
      </c>
      <c r="I359" s="209"/>
      <c r="J359" s="210">
        <f>ROUND(I359*H359,2)</f>
        <v>0</v>
      </c>
      <c r="K359" s="206" t="s">
        <v>156</v>
      </c>
      <c r="L359" s="44"/>
      <c r="M359" s="211" t="s">
        <v>19</v>
      </c>
      <c r="N359" s="212" t="s">
        <v>43</v>
      </c>
      <c r="O359" s="84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157</v>
      </c>
      <c r="AT359" s="215" t="s">
        <v>152</v>
      </c>
      <c r="AU359" s="215" t="s">
        <v>82</v>
      </c>
      <c r="AY359" s="17" t="s">
        <v>149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80</v>
      </c>
      <c r="BK359" s="216">
        <f>ROUND(I359*H359,2)</f>
        <v>0</v>
      </c>
      <c r="BL359" s="17" t="s">
        <v>157</v>
      </c>
      <c r="BM359" s="215" t="s">
        <v>563</v>
      </c>
    </row>
    <row r="360" s="2" customFormat="1">
      <c r="A360" s="38"/>
      <c r="B360" s="39"/>
      <c r="C360" s="40"/>
      <c r="D360" s="217" t="s">
        <v>159</v>
      </c>
      <c r="E360" s="40"/>
      <c r="F360" s="218" t="s">
        <v>531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159</v>
      </c>
      <c r="AU360" s="17" t="s">
        <v>82</v>
      </c>
    </row>
    <row r="361" s="2" customFormat="1" ht="24.15" customHeight="1">
      <c r="A361" s="38"/>
      <c r="B361" s="39"/>
      <c r="C361" s="204" t="s">
        <v>564</v>
      </c>
      <c r="D361" s="204" t="s">
        <v>152</v>
      </c>
      <c r="E361" s="205" t="s">
        <v>565</v>
      </c>
      <c r="F361" s="206" t="s">
        <v>566</v>
      </c>
      <c r="G361" s="207" t="s">
        <v>174</v>
      </c>
      <c r="H361" s="208">
        <v>149</v>
      </c>
      <c r="I361" s="209"/>
      <c r="J361" s="210">
        <f>ROUND(I361*H361,2)</f>
        <v>0</v>
      </c>
      <c r="K361" s="206" t="s">
        <v>156</v>
      </c>
      <c r="L361" s="44"/>
      <c r="M361" s="211" t="s">
        <v>19</v>
      </c>
      <c r="N361" s="212" t="s">
        <v>43</v>
      </c>
      <c r="O361" s="84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157</v>
      </c>
      <c r="AT361" s="215" t="s">
        <v>152</v>
      </c>
      <c r="AU361" s="215" t="s">
        <v>82</v>
      </c>
      <c r="AY361" s="17" t="s">
        <v>149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80</v>
      </c>
      <c r="BK361" s="216">
        <f>ROUND(I361*H361,2)</f>
        <v>0</v>
      </c>
      <c r="BL361" s="17" t="s">
        <v>157</v>
      </c>
      <c r="BM361" s="215" t="s">
        <v>567</v>
      </c>
    </row>
    <row r="362" s="2" customFormat="1">
      <c r="A362" s="38"/>
      <c r="B362" s="39"/>
      <c r="C362" s="40"/>
      <c r="D362" s="217" t="s">
        <v>159</v>
      </c>
      <c r="E362" s="40"/>
      <c r="F362" s="218" t="s">
        <v>568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159</v>
      </c>
      <c r="AU362" s="17" t="s">
        <v>82</v>
      </c>
    </row>
    <row r="363" s="2" customFormat="1" ht="16.5" customHeight="1">
      <c r="A363" s="38"/>
      <c r="B363" s="39"/>
      <c r="C363" s="204" t="s">
        <v>569</v>
      </c>
      <c r="D363" s="204" t="s">
        <v>152</v>
      </c>
      <c r="E363" s="205" t="s">
        <v>528</v>
      </c>
      <c r="F363" s="206" t="s">
        <v>529</v>
      </c>
      <c r="G363" s="207" t="s">
        <v>174</v>
      </c>
      <c r="H363" s="208">
        <v>149</v>
      </c>
      <c r="I363" s="209"/>
      <c r="J363" s="210">
        <f>ROUND(I363*H363,2)</f>
        <v>0</v>
      </c>
      <c r="K363" s="206" t="s">
        <v>156</v>
      </c>
      <c r="L363" s="44"/>
      <c r="M363" s="211" t="s">
        <v>19</v>
      </c>
      <c r="N363" s="212" t="s">
        <v>43</v>
      </c>
      <c r="O363" s="84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157</v>
      </c>
      <c r="AT363" s="215" t="s">
        <v>152</v>
      </c>
      <c r="AU363" s="215" t="s">
        <v>82</v>
      </c>
      <c r="AY363" s="17" t="s">
        <v>149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80</v>
      </c>
      <c r="BK363" s="216">
        <f>ROUND(I363*H363,2)</f>
        <v>0</v>
      </c>
      <c r="BL363" s="17" t="s">
        <v>157</v>
      </c>
      <c r="BM363" s="215" t="s">
        <v>570</v>
      </c>
    </row>
    <row r="364" s="2" customFormat="1">
      <c r="A364" s="38"/>
      <c r="B364" s="39"/>
      <c r="C364" s="40"/>
      <c r="D364" s="217" t="s">
        <v>159</v>
      </c>
      <c r="E364" s="40"/>
      <c r="F364" s="218" t="s">
        <v>531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159</v>
      </c>
      <c r="AU364" s="17" t="s">
        <v>82</v>
      </c>
    </row>
    <row r="365" s="12" customFormat="1" ht="22.8" customHeight="1">
      <c r="A365" s="12"/>
      <c r="B365" s="188"/>
      <c r="C365" s="189"/>
      <c r="D365" s="190" t="s">
        <v>71</v>
      </c>
      <c r="E365" s="202" t="s">
        <v>571</v>
      </c>
      <c r="F365" s="202" t="s">
        <v>572</v>
      </c>
      <c r="G365" s="189"/>
      <c r="H365" s="189"/>
      <c r="I365" s="192"/>
      <c r="J365" s="203">
        <f>BK365</f>
        <v>0</v>
      </c>
      <c r="K365" s="189"/>
      <c r="L365" s="194"/>
      <c r="M365" s="195"/>
      <c r="N365" s="196"/>
      <c r="O365" s="196"/>
      <c r="P365" s="197">
        <f>SUM(P366:P375)</f>
        <v>0</v>
      </c>
      <c r="Q365" s="196"/>
      <c r="R365" s="197">
        <f>SUM(R366:R375)</f>
        <v>0</v>
      </c>
      <c r="S365" s="196"/>
      <c r="T365" s="198">
        <f>SUM(T366:T375)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9" t="s">
        <v>80</v>
      </c>
      <c r="AT365" s="200" t="s">
        <v>71</v>
      </c>
      <c r="AU365" s="200" t="s">
        <v>80</v>
      </c>
      <c r="AY365" s="199" t="s">
        <v>149</v>
      </c>
      <c r="BK365" s="201">
        <f>SUM(BK366:BK375)</f>
        <v>0</v>
      </c>
    </row>
    <row r="366" s="2" customFormat="1" ht="24.15" customHeight="1">
      <c r="A366" s="38"/>
      <c r="B366" s="39"/>
      <c r="C366" s="204" t="s">
        <v>573</v>
      </c>
      <c r="D366" s="204" t="s">
        <v>152</v>
      </c>
      <c r="E366" s="205" t="s">
        <v>574</v>
      </c>
      <c r="F366" s="206" t="s">
        <v>575</v>
      </c>
      <c r="G366" s="207" t="s">
        <v>174</v>
      </c>
      <c r="H366" s="208">
        <v>68</v>
      </c>
      <c r="I366" s="209"/>
      <c r="J366" s="210">
        <f>ROUND(I366*H366,2)</f>
        <v>0</v>
      </c>
      <c r="K366" s="206" t="s">
        <v>156</v>
      </c>
      <c r="L366" s="44"/>
      <c r="M366" s="211" t="s">
        <v>19</v>
      </c>
      <c r="N366" s="212" t="s">
        <v>43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157</v>
      </c>
      <c r="AT366" s="215" t="s">
        <v>152</v>
      </c>
      <c r="AU366" s="215" t="s">
        <v>82</v>
      </c>
      <c r="AY366" s="17" t="s">
        <v>149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80</v>
      </c>
      <c r="BK366" s="216">
        <f>ROUND(I366*H366,2)</f>
        <v>0</v>
      </c>
      <c r="BL366" s="17" t="s">
        <v>157</v>
      </c>
      <c r="BM366" s="215" t="s">
        <v>576</v>
      </c>
    </row>
    <row r="367" s="2" customFormat="1">
      <c r="A367" s="38"/>
      <c r="B367" s="39"/>
      <c r="C367" s="40"/>
      <c r="D367" s="217" t="s">
        <v>159</v>
      </c>
      <c r="E367" s="40"/>
      <c r="F367" s="218" t="s">
        <v>577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159</v>
      </c>
      <c r="AU367" s="17" t="s">
        <v>82</v>
      </c>
    </row>
    <row r="368" s="2" customFormat="1" ht="16.5" customHeight="1">
      <c r="A368" s="38"/>
      <c r="B368" s="39"/>
      <c r="C368" s="204" t="s">
        <v>578</v>
      </c>
      <c r="D368" s="204" t="s">
        <v>152</v>
      </c>
      <c r="E368" s="205" t="s">
        <v>579</v>
      </c>
      <c r="F368" s="206" t="s">
        <v>580</v>
      </c>
      <c r="G368" s="207" t="s">
        <v>174</v>
      </c>
      <c r="H368" s="208">
        <v>68</v>
      </c>
      <c r="I368" s="209"/>
      <c r="J368" s="210">
        <f>ROUND(I368*H368,2)</f>
        <v>0</v>
      </c>
      <c r="K368" s="206" t="s">
        <v>156</v>
      </c>
      <c r="L368" s="44"/>
      <c r="M368" s="211" t="s">
        <v>19</v>
      </c>
      <c r="N368" s="212" t="s">
        <v>43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157</v>
      </c>
      <c r="AT368" s="215" t="s">
        <v>152</v>
      </c>
      <c r="AU368" s="215" t="s">
        <v>82</v>
      </c>
      <c r="AY368" s="17" t="s">
        <v>149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80</v>
      </c>
      <c r="BK368" s="216">
        <f>ROUND(I368*H368,2)</f>
        <v>0</v>
      </c>
      <c r="BL368" s="17" t="s">
        <v>157</v>
      </c>
      <c r="BM368" s="215" t="s">
        <v>581</v>
      </c>
    </row>
    <row r="369" s="2" customFormat="1">
      <c r="A369" s="38"/>
      <c r="B369" s="39"/>
      <c r="C369" s="40"/>
      <c r="D369" s="217" t="s">
        <v>159</v>
      </c>
      <c r="E369" s="40"/>
      <c r="F369" s="218" t="s">
        <v>582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159</v>
      </c>
      <c r="AU369" s="17" t="s">
        <v>82</v>
      </c>
    </row>
    <row r="370" s="2" customFormat="1">
      <c r="A370" s="38"/>
      <c r="B370" s="39"/>
      <c r="C370" s="40"/>
      <c r="D370" s="224" t="s">
        <v>248</v>
      </c>
      <c r="E370" s="40"/>
      <c r="F370" s="255" t="s">
        <v>583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248</v>
      </c>
      <c r="AU370" s="17" t="s">
        <v>82</v>
      </c>
    </row>
    <row r="371" s="2" customFormat="1" ht="24.15" customHeight="1">
      <c r="A371" s="38"/>
      <c r="B371" s="39"/>
      <c r="C371" s="204" t="s">
        <v>584</v>
      </c>
      <c r="D371" s="204" t="s">
        <v>152</v>
      </c>
      <c r="E371" s="205" t="s">
        <v>585</v>
      </c>
      <c r="F371" s="206" t="s">
        <v>586</v>
      </c>
      <c r="G371" s="207" t="s">
        <v>174</v>
      </c>
      <c r="H371" s="208">
        <v>34</v>
      </c>
      <c r="I371" s="209"/>
      <c r="J371" s="210">
        <f>ROUND(I371*H371,2)</f>
        <v>0</v>
      </c>
      <c r="K371" s="206" t="s">
        <v>156</v>
      </c>
      <c r="L371" s="44"/>
      <c r="M371" s="211" t="s">
        <v>19</v>
      </c>
      <c r="N371" s="212" t="s">
        <v>43</v>
      </c>
      <c r="O371" s="84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157</v>
      </c>
      <c r="AT371" s="215" t="s">
        <v>152</v>
      </c>
      <c r="AU371" s="215" t="s">
        <v>82</v>
      </c>
      <c r="AY371" s="17" t="s">
        <v>149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80</v>
      </c>
      <c r="BK371" s="216">
        <f>ROUND(I371*H371,2)</f>
        <v>0</v>
      </c>
      <c r="BL371" s="17" t="s">
        <v>157</v>
      </c>
      <c r="BM371" s="215" t="s">
        <v>587</v>
      </c>
    </row>
    <row r="372" s="2" customFormat="1">
      <c r="A372" s="38"/>
      <c r="B372" s="39"/>
      <c r="C372" s="40"/>
      <c r="D372" s="217" t="s">
        <v>159</v>
      </c>
      <c r="E372" s="40"/>
      <c r="F372" s="218" t="s">
        <v>588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159</v>
      </c>
      <c r="AU372" s="17" t="s">
        <v>82</v>
      </c>
    </row>
    <row r="373" s="2" customFormat="1" ht="16.5" customHeight="1">
      <c r="A373" s="38"/>
      <c r="B373" s="39"/>
      <c r="C373" s="204" t="s">
        <v>589</v>
      </c>
      <c r="D373" s="204" t="s">
        <v>152</v>
      </c>
      <c r="E373" s="205" t="s">
        <v>590</v>
      </c>
      <c r="F373" s="206" t="s">
        <v>591</v>
      </c>
      <c r="G373" s="207" t="s">
        <v>174</v>
      </c>
      <c r="H373" s="208">
        <v>34</v>
      </c>
      <c r="I373" s="209"/>
      <c r="J373" s="210">
        <f>ROUND(I373*H373,2)</f>
        <v>0</v>
      </c>
      <c r="K373" s="206" t="s">
        <v>156</v>
      </c>
      <c r="L373" s="44"/>
      <c r="M373" s="211" t="s">
        <v>19</v>
      </c>
      <c r="N373" s="212" t="s">
        <v>43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157</v>
      </c>
      <c r="AT373" s="215" t="s">
        <v>152</v>
      </c>
      <c r="AU373" s="215" t="s">
        <v>82</v>
      </c>
      <c r="AY373" s="17" t="s">
        <v>149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80</v>
      </c>
      <c r="BK373" s="216">
        <f>ROUND(I373*H373,2)</f>
        <v>0</v>
      </c>
      <c r="BL373" s="17" t="s">
        <v>157</v>
      </c>
      <c r="BM373" s="215" t="s">
        <v>592</v>
      </c>
    </row>
    <row r="374" s="2" customFormat="1">
      <c r="A374" s="38"/>
      <c r="B374" s="39"/>
      <c r="C374" s="40"/>
      <c r="D374" s="217" t="s">
        <v>159</v>
      </c>
      <c r="E374" s="40"/>
      <c r="F374" s="218" t="s">
        <v>593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159</v>
      </c>
      <c r="AU374" s="17" t="s">
        <v>82</v>
      </c>
    </row>
    <row r="375" s="2" customFormat="1">
      <c r="A375" s="38"/>
      <c r="B375" s="39"/>
      <c r="C375" s="40"/>
      <c r="D375" s="224" t="s">
        <v>248</v>
      </c>
      <c r="E375" s="40"/>
      <c r="F375" s="255" t="s">
        <v>583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248</v>
      </c>
      <c r="AU375" s="17" t="s">
        <v>82</v>
      </c>
    </row>
    <row r="376" s="12" customFormat="1" ht="22.8" customHeight="1">
      <c r="A376" s="12"/>
      <c r="B376" s="188"/>
      <c r="C376" s="189"/>
      <c r="D376" s="190" t="s">
        <v>71</v>
      </c>
      <c r="E376" s="202" t="s">
        <v>594</v>
      </c>
      <c r="F376" s="202" t="s">
        <v>595</v>
      </c>
      <c r="G376" s="189"/>
      <c r="H376" s="189"/>
      <c r="I376" s="192"/>
      <c r="J376" s="203">
        <f>BK376</f>
        <v>0</v>
      </c>
      <c r="K376" s="189"/>
      <c r="L376" s="194"/>
      <c r="M376" s="195"/>
      <c r="N376" s="196"/>
      <c r="O376" s="196"/>
      <c r="P376" s="197">
        <f>SUM(P377:P382)</f>
        <v>0</v>
      </c>
      <c r="Q376" s="196"/>
      <c r="R376" s="197">
        <f>SUM(R377:R382)</f>
        <v>608.54290999999989</v>
      </c>
      <c r="S376" s="196"/>
      <c r="T376" s="198">
        <f>SUM(T377:T382)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9" t="s">
        <v>80</v>
      </c>
      <c r="AT376" s="200" t="s">
        <v>71</v>
      </c>
      <c r="AU376" s="200" t="s">
        <v>80</v>
      </c>
      <c r="AY376" s="199" t="s">
        <v>149</v>
      </c>
      <c r="BK376" s="201">
        <f>SUM(BK377:BK382)</f>
        <v>0</v>
      </c>
    </row>
    <row r="377" s="2" customFormat="1" ht="37.8" customHeight="1">
      <c r="A377" s="38"/>
      <c r="B377" s="39"/>
      <c r="C377" s="204" t="s">
        <v>596</v>
      </c>
      <c r="D377" s="204" t="s">
        <v>152</v>
      </c>
      <c r="E377" s="205" t="s">
        <v>597</v>
      </c>
      <c r="F377" s="206" t="s">
        <v>598</v>
      </c>
      <c r="G377" s="207" t="s">
        <v>174</v>
      </c>
      <c r="H377" s="208">
        <v>2747</v>
      </c>
      <c r="I377" s="209"/>
      <c r="J377" s="210">
        <f>ROUND(I377*H377,2)</f>
        <v>0</v>
      </c>
      <c r="K377" s="206" t="s">
        <v>156</v>
      </c>
      <c r="L377" s="44"/>
      <c r="M377" s="211" t="s">
        <v>19</v>
      </c>
      <c r="N377" s="212" t="s">
        <v>43</v>
      </c>
      <c r="O377" s="84"/>
      <c r="P377" s="213">
        <f>O377*H377</f>
        <v>0</v>
      </c>
      <c r="Q377" s="213">
        <v>0.089219999999999994</v>
      </c>
      <c r="R377" s="213">
        <f>Q377*H377</f>
        <v>245.08733999999998</v>
      </c>
      <c r="S377" s="213">
        <v>0</v>
      </c>
      <c r="T377" s="21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5" t="s">
        <v>157</v>
      </c>
      <c r="AT377" s="215" t="s">
        <v>152</v>
      </c>
      <c r="AU377" s="215" t="s">
        <v>82</v>
      </c>
      <c r="AY377" s="17" t="s">
        <v>149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7" t="s">
        <v>80</v>
      </c>
      <c r="BK377" s="216">
        <f>ROUND(I377*H377,2)</f>
        <v>0</v>
      </c>
      <c r="BL377" s="17" t="s">
        <v>157</v>
      </c>
      <c r="BM377" s="215" t="s">
        <v>599</v>
      </c>
    </row>
    <row r="378" s="2" customFormat="1">
      <c r="A378" s="38"/>
      <c r="B378" s="39"/>
      <c r="C378" s="40"/>
      <c r="D378" s="217" t="s">
        <v>159</v>
      </c>
      <c r="E378" s="40"/>
      <c r="F378" s="218" t="s">
        <v>600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159</v>
      </c>
      <c r="AU378" s="17" t="s">
        <v>82</v>
      </c>
    </row>
    <row r="379" s="2" customFormat="1" ht="16.5" customHeight="1">
      <c r="A379" s="38"/>
      <c r="B379" s="39"/>
      <c r="C379" s="256" t="s">
        <v>601</v>
      </c>
      <c r="D379" s="256" t="s">
        <v>602</v>
      </c>
      <c r="E379" s="257" t="s">
        <v>603</v>
      </c>
      <c r="F379" s="258" t="s">
        <v>604</v>
      </c>
      <c r="G379" s="259" t="s">
        <v>174</v>
      </c>
      <c r="H379" s="260">
        <v>2774.4699999999998</v>
      </c>
      <c r="I379" s="261"/>
      <c r="J379" s="262">
        <f>ROUND(I379*H379,2)</f>
        <v>0</v>
      </c>
      <c r="K379" s="258" t="s">
        <v>156</v>
      </c>
      <c r="L379" s="263"/>
      <c r="M379" s="264" t="s">
        <v>19</v>
      </c>
      <c r="N379" s="265" t="s">
        <v>43</v>
      </c>
      <c r="O379" s="84"/>
      <c r="P379" s="213">
        <f>O379*H379</f>
        <v>0</v>
      </c>
      <c r="Q379" s="213">
        <v>0.13100000000000001</v>
      </c>
      <c r="R379" s="213">
        <f>Q379*H379</f>
        <v>363.45556999999997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201</v>
      </c>
      <c r="AT379" s="215" t="s">
        <v>602</v>
      </c>
      <c r="AU379" s="215" t="s">
        <v>82</v>
      </c>
      <c r="AY379" s="17" t="s">
        <v>149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80</v>
      </c>
      <c r="BK379" s="216">
        <f>ROUND(I379*H379,2)</f>
        <v>0</v>
      </c>
      <c r="BL379" s="17" t="s">
        <v>157</v>
      </c>
      <c r="BM379" s="215" t="s">
        <v>605</v>
      </c>
    </row>
    <row r="380" s="13" customFormat="1">
      <c r="A380" s="13"/>
      <c r="B380" s="222"/>
      <c r="C380" s="223"/>
      <c r="D380" s="224" t="s">
        <v>170</v>
      </c>
      <c r="E380" s="223"/>
      <c r="F380" s="226" t="s">
        <v>606</v>
      </c>
      <c r="G380" s="223"/>
      <c r="H380" s="227">
        <v>2774.4699999999998</v>
      </c>
      <c r="I380" s="228"/>
      <c r="J380" s="223"/>
      <c r="K380" s="223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170</v>
      </c>
      <c r="AU380" s="233" t="s">
        <v>82</v>
      </c>
      <c r="AV380" s="13" t="s">
        <v>82</v>
      </c>
      <c r="AW380" s="13" t="s">
        <v>4</v>
      </c>
      <c r="AX380" s="13" t="s">
        <v>80</v>
      </c>
      <c r="AY380" s="233" t="s">
        <v>149</v>
      </c>
    </row>
    <row r="381" s="2" customFormat="1" ht="21.75" customHeight="1">
      <c r="A381" s="38"/>
      <c r="B381" s="39"/>
      <c r="C381" s="204" t="s">
        <v>607</v>
      </c>
      <c r="D381" s="204" t="s">
        <v>152</v>
      </c>
      <c r="E381" s="205" t="s">
        <v>550</v>
      </c>
      <c r="F381" s="206" t="s">
        <v>551</v>
      </c>
      <c r="G381" s="207" t="s">
        <v>174</v>
      </c>
      <c r="H381" s="208">
        <v>2747</v>
      </c>
      <c r="I381" s="209"/>
      <c r="J381" s="210">
        <f>ROUND(I381*H381,2)</f>
        <v>0</v>
      </c>
      <c r="K381" s="206" t="s">
        <v>156</v>
      </c>
      <c r="L381" s="44"/>
      <c r="M381" s="211" t="s">
        <v>19</v>
      </c>
      <c r="N381" s="212" t="s">
        <v>43</v>
      </c>
      <c r="O381" s="84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157</v>
      </c>
      <c r="AT381" s="215" t="s">
        <v>152</v>
      </c>
      <c r="AU381" s="215" t="s">
        <v>82</v>
      </c>
      <c r="AY381" s="17" t="s">
        <v>149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80</v>
      </c>
      <c r="BK381" s="216">
        <f>ROUND(I381*H381,2)</f>
        <v>0</v>
      </c>
      <c r="BL381" s="17" t="s">
        <v>157</v>
      </c>
      <c r="BM381" s="215" t="s">
        <v>608</v>
      </c>
    </row>
    <row r="382" s="2" customFormat="1">
      <c r="A382" s="38"/>
      <c r="B382" s="39"/>
      <c r="C382" s="40"/>
      <c r="D382" s="217" t="s">
        <v>159</v>
      </c>
      <c r="E382" s="40"/>
      <c r="F382" s="218" t="s">
        <v>553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159</v>
      </c>
      <c r="AU382" s="17" t="s">
        <v>82</v>
      </c>
    </row>
    <row r="383" s="12" customFormat="1" ht="22.8" customHeight="1">
      <c r="A383" s="12"/>
      <c r="B383" s="188"/>
      <c r="C383" s="189"/>
      <c r="D383" s="190" t="s">
        <v>71</v>
      </c>
      <c r="E383" s="202" t="s">
        <v>609</v>
      </c>
      <c r="F383" s="202" t="s">
        <v>610</v>
      </c>
      <c r="G383" s="189"/>
      <c r="H383" s="189"/>
      <c r="I383" s="192"/>
      <c r="J383" s="203">
        <f>BK383</f>
        <v>0</v>
      </c>
      <c r="K383" s="189"/>
      <c r="L383" s="194"/>
      <c r="M383" s="195"/>
      <c r="N383" s="196"/>
      <c r="O383" s="196"/>
      <c r="P383" s="197">
        <f>SUM(P384:P389)</f>
        <v>0</v>
      </c>
      <c r="Q383" s="196"/>
      <c r="R383" s="197">
        <f>SUM(R384:R389)</f>
        <v>7.1728000000000005</v>
      </c>
      <c r="S383" s="196"/>
      <c r="T383" s="198">
        <f>SUM(T384:T389)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9" t="s">
        <v>80</v>
      </c>
      <c r="AT383" s="200" t="s">
        <v>71</v>
      </c>
      <c r="AU383" s="200" t="s">
        <v>80</v>
      </c>
      <c r="AY383" s="199" t="s">
        <v>149</v>
      </c>
      <c r="BK383" s="201">
        <f>SUM(BK384:BK389)</f>
        <v>0</v>
      </c>
    </row>
    <row r="384" s="2" customFormat="1" ht="37.8" customHeight="1">
      <c r="A384" s="38"/>
      <c r="B384" s="39"/>
      <c r="C384" s="204" t="s">
        <v>611</v>
      </c>
      <c r="D384" s="204" t="s">
        <v>152</v>
      </c>
      <c r="E384" s="205" t="s">
        <v>612</v>
      </c>
      <c r="F384" s="206" t="s">
        <v>613</v>
      </c>
      <c r="G384" s="207" t="s">
        <v>174</v>
      </c>
      <c r="H384" s="208">
        <v>32</v>
      </c>
      <c r="I384" s="209"/>
      <c r="J384" s="210">
        <f>ROUND(I384*H384,2)</f>
        <v>0</v>
      </c>
      <c r="K384" s="206" t="s">
        <v>156</v>
      </c>
      <c r="L384" s="44"/>
      <c r="M384" s="211" t="s">
        <v>19</v>
      </c>
      <c r="N384" s="212" t="s">
        <v>43</v>
      </c>
      <c r="O384" s="84"/>
      <c r="P384" s="213">
        <f>O384*H384</f>
        <v>0</v>
      </c>
      <c r="Q384" s="213">
        <v>0.089219999999999994</v>
      </c>
      <c r="R384" s="213">
        <f>Q384*H384</f>
        <v>2.8550399999999998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157</v>
      </c>
      <c r="AT384" s="215" t="s">
        <v>152</v>
      </c>
      <c r="AU384" s="215" t="s">
        <v>82</v>
      </c>
      <c r="AY384" s="17" t="s">
        <v>149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80</v>
      </c>
      <c r="BK384" s="216">
        <f>ROUND(I384*H384,2)</f>
        <v>0</v>
      </c>
      <c r="BL384" s="17" t="s">
        <v>157</v>
      </c>
      <c r="BM384" s="215" t="s">
        <v>614</v>
      </c>
    </row>
    <row r="385" s="2" customFormat="1">
      <c r="A385" s="38"/>
      <c r="B385" s="39"/>
      <c r="C385" s="40"/>
      <c r="D385" s="217" t="s">
        <v>159</v>
      </c>
      <c r="E385" s="40"/>
      <c r="F385" s="218" t="s">
        <v>615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159</v>
      </c>
      <c r="AU385" s="17" t="s">
        <v>82</v>
      </c>
    </row>
    <row r="386" s="2" customFormat="1" ht="16.5" customHeight="1">
      <c r="A386" s="38"/>
      <c r="B386" s="39"/>
      <c r="C386" s="256" t="s">
        <v>616</v>
      </c>
      <c r="D386" s="256" t="s">
        <v>602</v>
      </c>
      <c r="E386" s="257" t="s">
        <v>617</v>
      </c>
      <c r="F386" s="258" t="s">
        <v>618</v>
      </c>
      <c r="G386" s="259" t="s">
        <v>174</v>
      </c>
      <c r="H386" s="260">
        <v>32.960000000000001</v>
      </c>
      <c r="I386" s="261"/>
      <c r="J386" s="262">
        <f>ROUND(I386*H386,2)</f>
        <v>0</v>
      </c>
      <c r="K386" s="258" t="s">
        <v>156</v>
      </c>
      <c r="L386" s="263"/>
      <c r="M386" s="264" t="s">
        <v>19</v>
      </c>
      <c r="N386" s="265" t="s">
        <v>43</v>
      </c>
      <c r="O386" s="84"/>
      <c r="P386" s="213">
        <f>O386*H386</f>
        <v>0</v>
      </c>
      <c r="Q386" s="213">
        <v>0.13100000000000001</v>
      </c>
      <c r="R386" s="213">
        <f>Q386*H386</f>
        <v>4.3177600000000007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201</v>
      </c>
      <c r="AT386" s="215" t="s">
        <v>602</v>
      </c>
      <c r="AU386" s="215" t="s">
        <v>82</v>
      </c>
      <c r="AY386" s="17" t="s">
        <v>149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80</v>
      </c>
      <c r="BK386" s="216">
        <f>ROUND(I386*H386,2)</f>
        <v>0</v>
      </c>
      <c r="BL386" s="17" t="s">
        <v>157</v>
      </c>
      <c r="BM386" s="215" t="s">
        <v>619</v>
      </c>
    </row>
    <row r="387" s="13" customFormat="1">
      <c r="A387" s="13"/>
      <c r="B387" s="222"/>
      <c r="C387" s="223"/>
      <c r="D387" s="224" t="s">
        <v>170</v>
      </c>
      <c r="E387" s="223"/>
      <c r="F387" s="226" t="s">
        <v>620</v>
      </c>
      <c r="G387" s="223"/>
      <c r="H387" s="227">
        <v>32.960000000000001</v>
      </c>
      <c r="I387" s="228"/>
      <c r="J387" s="223"/>
      <c r="K387" s="223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170</v>
      </c>
      <c r="AU387" s="233" t="s">
        <v>82</v>
      </c>
      <c r="AV387" s="13" t="s">
        <v>82</v>
      </c>
      <c r="AW387" s="13" t="s">
        <v>4</v>
      </c>
      <c r="AX387" s="13" t="s">
        <v>80</v>
      </c>
      <c r="AY387" s="233" t="s">
        <v>149</v>
      </c>
    </row>
    <row r="388" s="2" customFormat="1" ht="21.75" customHeight="1">
      <c r="A388" s="38"/>
      <c r="B388" s="39"/>
      <c r="C388" s="204" t="s">
        <v>621</v>
      </c>
      <c r="D388" s="204" t="s">
        <v>152</v>
      </c>
      <c r="E388" s="205" t="s">
        <v>622</v>
      </c>
      <c r="F388" s="206" t="s">
        <v>623</v>
      </c>
      <c r="G388" s="207" t="s">
        <v>174</v>
      </c>
      <c r="H388" s="208">
        <v>32</v>
      </c>
      <c r="I388" s="209"/>
      <c r="J388" s="210">
        <f>ROUND(I388*H388,2)</f>
        <v>0</v>
      </c>
      <c r="K388" s="206" t="s">
        <v>156</v>
      </c>
      <c r="L388" s="44"/>
      <c r="M388" s="211" t="s">
        <v>19</v>
      </c>
      <c r="N388" s="212" t="s">
        <v>43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157</v>
      </c>
      <c r="AT388" s="215" t="s">
        <v>152</v>
      </c>
      <c r="AU388" s="215" t="s">
        <v>82</v>
      </c>
      <c r="AY388" s="17" t="s">
        <v>149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80</v>
      </c>
      <c r="BK388" s="216">
        <f>ROUND(I388*H388,2)</f>
        <v>0</v>
      </c>
      <c r="BL388" s="17" t="s">
        <v>157</v>
      </c>
      <c r="BM388" s="215" t="s">
        <v>624</v>
      </c>
    </row>
    <row r="389" s="2" customFormat="1">
      <c r="A389" s="38"/>
      <c r="B389" s="39"/>
      <c r="C389" s="40"/>
      <c r="D389" s="217" t="s">
        <v>159</v>
      </c>
      <c r="E389" s="40"/>
      <c r="F389" s="218" t="s">
        <v>625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159</v>
      </c>
      <c r="AU389" s="17" t="s">
        <v>82</v>
      </c>
    </row>
    <row r="390" s="12" customFormat="1" ht="22.8" customHeight="1">
      <c r="A390" s="12"/>
      <c r="B390" s="188"/>
      <c r="C390" s="189"/>
      <c r="D390" s="190" t="s">
        <v>71</v>
      </c>
      <c r="E390" s="202" t="s">
        <v>626</v>
      </c>
      <c r="F390" s="202" t="s">
        <v>627</v>
      </c>
      <c r="G390" s="189"/>
      <c r="H390" s="189"/>
      <c r="I390" s="192"/>
      <c r="J390" s="203">
        <f>BK390</f>
        <v>0</v>
      </c>
      <c r="K390" s="189"/>
      <c r="L390" s="194"/>
      <c r="M390" s="195"/>
      <c r="N390" s="196"/>
      <c r="O390" s="196"/>
      <c r="P390" s="197">
        <f>SUM(P391:P396)</f>
        <v>0</v>
      </c>
      <c r="Q390" s="196"/>
      <c r="R390" s="197">
        <f>SUM(R391:R396)</f>
        <v>5.992597</v>
      </c>
      <c r="S390" s="196"/>
      <c r="T390" s="198">
        <f>SUM(T391:T396)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99" t="s">
        <v>80</v>
      </c>
      <c r="AT390" s="200" t="s">
        <v>71</v>
      </c>
      <c r="AU390" s="200" t="s">
        <v>80</v>
      </c>
      <c r="AY390" s="199" t="s">
        <v>149</v>
      </c>
      <c r="BK390" s="201">
        <f>SUM(BK391:BK396)</f>
        <v>0</v>
      </c>
    </row>
    <row r="391" s="2" customFormat="1" ht="37.8" customHeight="1">
      <c r="A391" s="38"/>
      <c r="B391" s="39"/>
      <c r="C391" s="204" t="s">
        <v>628</v>
      </c>
      <c r="D391" s="204" t="s">
        <v>152</v>
      </c>
      <c r="E391" s="205" t="s">
        <v>612</v>
      </c>
      <c r="F391" s="206" t="s">
        <v>613</v>
      </c>
      <c r="G391" s="207" t="s">
        <v>174</v>
      </c>
      <c r="H391" s="208">
        <v>26</v>
      </c>
      <c r="I391" s="209"/>
      <c r="J391" s="210">
        <f>ROUND(I391*H391,2)</f>
        <v>0</v>
      </c>
      <c r="K391" s="206" t="s">
        <v>156</v>
      </c>
      <c r="L391" s="44"/>
      <c r="M391" s="211" t="s">
        <v>19</v>
      </c>
      <c r="N391" s="212" t="s">
        <v>43</v>
      </c>
      <c r="O391" s="84"/>
      <c r="P391" s="213">
        <f>O391*H391</f>
        <v>0</v>
      </c>
      <c r="Q391" s="213">
        <v>0.089219999999999994</v>
      </c>
      <c r="R391" s="213">
        <f>Q391*H391</f>
        <v>2.3197199999999998</v>
      </c>
      <c r="S391" s="213">
        <v>0</v>
      </c>
      <c r="T391" s="21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5" t="s">
        <v>157</v>
      </c>
      <c r="AT391" s="215" t="s">
        <v>152</v>
      </c>
      <c r="AU391" s="215" t="s">
        <v>82</v>
      </c>
      <c r="AY391" s="17" t="s">
        <v>149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80</v>
      </c>
      <c r="BK391" s="216">
        <f>ROUND(I391*H391,2)</f>
        <v>0</v>
      </c>
      <c r="BL391" s="17" t="s">
        <v>157</v>
      </c>
      <c r="BM391" s="215" t="s">
        <v>629</v>
      </c>
    </row>
    <row r="392" s="2" customFormat="1">
      <c r="A392" s="38"/>
      <c r="B392" s="39"/>
      <c r="C392" s="40"/>
      <c r="D392" s="217" t="s">
        <v>159</v>
      </c>
      <c r="E392" s="40"/>
      <c r="F392" s="218" t="s">
        <v>615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159</v>
      </c>
      <c r="AU392" s="17" t="s">
        <v>82</v>
      </c>
    </row>
    <row r="393" s="2" customFormat="1" ht="24.15" customHeight="1">
      <c r="A393" s="38"/>
      <c r="B393" s="39"/>
      <c r="C393" s="256" t="s">
        <v>630</v>
      </c>
      <c r="D393" s="256" t="s">
        <v>602</v>
      </c>
      <c r="E393" s="257" t="s">
        <v>631</v>
      </c>
      <c r="F393" s="258" t="s">
        <v>632</v>
      </c>
      <c r="G393" s="259" t="s">
        <v>174</v>
      </c>
      <c r="H393" s="260">
        <v>26.780000000000001</v>
      </c>
      <c r="I393" s="261"/>
      <c r="J393" s="262">
        <f>ROUND(I393*H393,2)</f>
        <v>0</v>
      </c>
      <c r="K393" s="258" t="s">
        <v>19</v>
      </c>
      <c r="L393" s="263"/>
      <c r="M393" s="264" t="s">
        <v>19</v>
      </c>
      <c r="N393" s="265" t="s">
        <v>43</v>
      </c>
      <c r="O393" s="84"/>
      <c r="P393" s="213">
        <f>O393*H393</f>
        <v>0</v>
      </c>
      <c r="Q393" s="213">
        <v>0.13714999999999999</v>
      </c>
      <c r="R393" s="213">
        <f>Q393*H393</f>
        <v>3.6728770000000002</v>
      </c>
      <c r="S393" s="213">
        <v>0</v>
      </c>
      <c r="T393" s="21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5" t="s">
        <v>201</v>
      </c>
      <c r="AT393" s="215" t="s">
        <v>602</v>
      </c>
      <c r="AU393" s="215" t="s">
        <v>82</v>
      </c>
      <c r="AY393" s="17" t="s">
        <v>149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80</v>
      </c>
      <c r="BK393" s="216">
        <f>ROUND(I393*H393,2)</f>
        <v>0</v>
      </c>
      <c r="BL393" s="17" t="s">
        <v>157</v>
      </c>
      <c r="BM393" s="215" t="s">
        <v>633</v>
      </c>
    </row>
    <row r="394" s="13" customFormat="1">
      <c r="A394" s="13"/>
      <c r="B394" s="222"/>
      <c r="C394" s="223"/>
      <c r="D394" s="224" t="s">
        <v>170</v>
      </c>
      <c r="E394" s="223"/>
      <c r="F394" s="226" t="s">
        <v>634</v>
      </c>
      <c r="G394" s="223"/>
      <c r="H394" s="227">
        <v>26.780000000000001</v>
      </c>
      <c r="I394" s="228"/>
      <c r="J394" s="223"/>
      <c r="K394" s="223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170</v>
      </c>
      <c r="AU394" s="233" t="s">
        <v>82</v>
      </c>
      <c r="AV394" s="13" t="s">
        <v>82</v>
      </c>
      <c r="AW394" s="13" t="s">
        <v>4</v>
      </c>
      <c r="AX394" s="13" t="s">
        <v>80</v>
      </c>
      <c r="AY394" s="233" t="s">
        <v>149</v>
      </c>
    </row>
    <row r="395" s="2" customFormat="1" ht="21.75" customHeight="1">
      <c r="A395" s="38"/>
      <c r="B395" s="39"/>
      <c r="C395" s="204" t="s">
        <v>635</v>
      </c>
      <c r="D395" s="204" t="s">
        <v>152</v>
      </c>
      <c r="E395" s="205" t="s">
        <v>622</v>
      </c>
      <c r="F395" s="206" t="s">
        <v>623</v>
      </c>
      <c r="G395" s="207" t="s">
        <v>174</v>
      </c>
      <c r="H395" s="208">
        <v>26</v>
      </c>
      <c r="I395" s="209"/>
      <c r="J395" s="210">
        <f>ROUND(I395*H395,2)</f>
        <v>0</v>
      </c>
      <c r="K395" s="206" t="s">
        <v>156</v>
      </c>
      <c r="L395" s="44"/>
      <c r="M395" s="211" t="s">
        <v>19</v>
      </c>
      <c r="N395" s="212" t="s">
        <v>43</v>
      </c>
      <c r="O395" s="84"/>
      <c r="P395" s="213">
        <f>O395*H395</f>
        <v>0</v>
      </c>
      <c r="Q395" s="213">
        <v>0</v>
      </c>
      <c r="R395" s="213">
        <f>Q395*H395</f>
        <v>0</v>
      </c>
      <c r="S395" s="213">
        <v>0</v>
      </c>
      <c r="T395" s="21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15" t="s">
        <v>157</v>
      </c>
      <c r="AT395" s="215" t="s">
        <v>152</v>
      </c>
      <c r="AU395" s="215" t="s">
        <v>82</v>
      </c>
      <c r="AY395" s="17" t="s">
        <v>149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80</v>
      </c>
      <c r="BK395" s="216">
        <f>ROUND(I395*H395,2)</f>
        <v>0</v>
      </c>
      <c r="BL395" s="17" t="s">
        <v>157</v>
      </c>
      <c r="BM395" s="215" t="s">
        <v>636</v>
      </c>
    </row>
    <row r="396" s="2" customFormat="1">
      <c r="A396" s="38"/>
      <c r="B396" s="39"/>
      <c r="C396" s="40"/>
      <c r="D396" s="217" t="s">
        <v>159</v>
      </c>
      <c r="E396" s="40"/>
      <c r="F396" s="218" t="s">
        <v>625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159</v>
      </c>
      <c r="AU396" s="17" t="s">
        <v>82</v>
      </c>
    </row>
    <row r="397" s="12" customFormat="1" ht="22.8" customHeight="1">
      <c r="A397" s="12"/>
      <c r="B397" s="188"/>
      <c r="C397" s="189"/>
      <c r="D397" s="190" t="s">
        <v>71</v>
      </c>
      <c r="E397" s="202" t="s">
        <v>637</v>
      </c>
      <c r="F397" s="202" t="s">
        <v>638</v>
      </c>
      <c r="G397" s="189"/>
      <c r="H397" s="189"/>
      <c r="I397" s="192"/>
      <c r="J397" s="203">
        <f>BK397</f>
        <v>0</v>
      </c>
      <c r="K397" s="189"/>
      <c r="L397" s="194"/>
      <c r="M397" s="195"/>
      <c r="N397" s="196"/>
      <c r="O397" s="196"/>
      <c r="P397" s="197">
        <f>SUM(P398:P403)</f>
        <v>0</v>
      </c>
      <c r="Q397" s="196"/>
      <c r="R397" s="197">
        <f>SUM(R398:R403)</f>
        <v>3.36225</v>
      </c>
      <c r="S397" s="196"/>
      <c r="T397" s="198">
        <f>SUM(T398:T403)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99" t="s">
        <v>80</v>
      </c>
      <c r="AT397" s="200" t="s">
        <v>71</v>
      </c>
      <c r="AU397" s="200" t="s">
        <v>80</v>
      </c>
      <c r="AY397" s="199" t="s">
        <v>149</v>
      </c>
      <c r="BK397" s="201">
        <f>SUM(BK398:BK403)</f>
        <v>0</v>
      </c>
    </row>
    <row r="398" s="2" customFormat="1" ht="37.8" customHeight="1">
      <c r="A398" s="38"/>
      <c r="B398" s="39"/>
      <c r="C398" s="204" t="s">
        <v>639</v>
      </c>
      <c r="D398" s="204" t="s">
        <v>152</v>
      </c>
      <c r="E398" s="205" t="s">
        <v>612</v>
      </c>
      <c r="F398" s="206" t="s">
        <v>613</v>
      </c>
      <c r="G398" s="207" t="s">
        <v>174</v>
      </c>
      <c r="H398" s="208">
        <v>15</v>
      </c>
      <c r="I398" s="209"/>
      <c r="J398" s="210">
        <f>ROUND(I398*H398,2)</f>
        <v>0</v>
      </c>
      <c r="K398" s="206" t="s">
        <v>156</v>
      </c>
      <c r="L398" s="44"/>
      <c r="M398" s="211" t="s">
        <v>19</v>
      </c>
      <c r="N398" s="212" t="s">
        <v>43</v>
      </c>
      <c r="O398" s="84"/>
      <c r="P398" s="213">
        <f>O398*H398</f>
        <v>0</v>
      </c>
      <c r="Q398" s="213">
        <v>0.089219999999999994</v>
      </c>
      <c r="R398" s="213">
        <f>Q398*H398</f>
        <v>1.3382999999999998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157</v>
      </c>
      <c r="AT398" s="215" t="s">
        <v>152</v>
      </c>
      <c r="AU398" s="215" t="s">
        <v>82</v>
      </c>
      <c r="AY398" s="17" t="s">
        <v>149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80</v>
      </c>
      <c r="BK398" s="216">
        <f>ROUND(I398*H398,2)</f>
        <v>0</v>
      </c>
      <c r="BL398" s="17" t="s">
        <v>157</v>
      </c>
      <c r="BM398" s="215" t="s">
        <v>640</v>
      </c>
    </row>
    <row r="399" s="2" customFormat="1">
      <c r="A399" s="38"/>
      <c r="B399" s="39"/>
      <c r="C399" s="40"/>
      <c r="D399" s="217" t="s">
        <v>159</v>
      </c>
      <c r="E399" s="40"/>
      <c r="F399" s="218" t="s">
        <v>615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159</v>
      </c>
      <c r="AU399" s="17" t="s">
        <v>82</v>
      </c>
    </row>
    <row r="400" s="2" customFormat="1" ht="16.5" customHeight="1">
      <c r="A400" s="38"/>
      <c r="B400" s="39"/>
      <c r="C400" s="256" t="s">
        <v>641</v>
      </c>
      <c r="D400" s="256" t="s">
        <v>602</v>
      </c>
      <c r="E400" s="257" t="s">
        <v>642</v>
      </c>
      <c r="F400" s="258" t="s">
        <v>643</v>
      </c>
      <c r="G400" s="259" t="s">
        <v>174</v>
      </c>
      <c r="H400" s="260">
        <v>15.449999999999999</v>
      </c>
      <c r="I400" s="261"/>
      <c r="J400" s="262">
        <f>ROUND(I400*H400,2)</f>
        <v>0</v>
      </c>
      <c r="K400" s="258" t="s">
        <v>156</v>
      </c>
      <c r="L400" s="263"/>
      <c r="M400" s="264" t="s">
        <v>19</v>
      </c>
      <c r="N400" s="265" t="s">
        <v>43</v>
      </c>
      <c r="O400" s="84"/>
      <c r="P400" s="213">
        <f>O400*H400</f>
        <v>0</v>
      </c>
      <c r="Q400" s="213">
        <v>0.13100000000000001</v>
      </c>
      <c r="R400" s="213">
        <f>Q400*H400</f>
        <v>2.0239500000000001</v>
      </c>
      <c r="S400" s="213">
        <v>0</v>
      </c>
      <c r="T400" s="21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5" t="s">
        <v>201</v>
      </c>
      <c r="AT400" s="215" t="s">
        <v>602</v>
      </c>
      <c r="AU400" s="215" t="s">
        <v>82</v>
      </c>
      <c r="AY400" s="17" t="s">
        <v>149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7" t="s">
        <v>80</v>
      </c>
      <c r="BK400" s="216">
        <f>ROUND(I400*H400,2)</f>
        <v>0</v>
      </c>
      <c r="BL400" s="17" t="s">
        <v>157</v>
      </c>
      <c r="BM400" s="215" t="s">
        <v>644</v>
      </c>
    </row>
    <row r="401" s="13" customFormat="1">
      <c r="A401" s="13"/>
      <c r="B401" s="222"/>
      <c r="C401" s="223"/>
      <c r="D401" s="224" t="s">
        <v>170</v>
      </c>
      <c r="E401" s="223"/>
      <c r="F401" s="226" t="s">
        <v>645</v>
      </c>
      <c r="G401" s="223"/>
      <c r="H401" s="227">
        <v>15.449999999999999</v>
      </c>
      <c r="I401" s="228"/>
      <c r="J401" s="223"/>
      <c r="K401" s="223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170</v>
      </c>
      <c r="AU401" s="233" t="s">
        <v>82</v>
      </c>
      <c r="AV401" s="13" t="s">
        <v>82</v>
      </c>
      <c r="AW401" s="13" t="s">
        <v>4</v>
      </c>
      <c r="AX401" s="13" t="s">
        <v>80</v>
      </c>
      <c r="AY401" s="233" t="s">
        <v>149</v>
      </c>
    </row>
    <row r="402" s="2" customFormat="1" ht="21.75" customHeight="1">
      <c r="A402" s="38"/>
      <c r="B402" s="39"/>
      <c r="C402" s="204" t="s">
        <v>646</v>
      </c>
      <c r="D402" s="204" t="s">
        <v>152</v>
      </c>
      <c r="E402" s="205" t="s">
        <v>622</v>
      </c>
      <c r="F402" s="206" t="s">
        <v>623</v>
      </c>
      <c r="G402" s="207" t="s">
        <v>174</v>
      </c>
      <c r="H402" s="208">
        <v>15</v>
      </c>
      <c r="I402" s="209"/>
      <c r="J402" s="210">
        <f>ROUND(I402*H402,2)</f>
        <v>0</v>
      </c>
      <c r="K402" s="206" t="s">
        <v>156</v>
      </c>
      <c r="L402" s="44"/>
      <c r="M402" s="211" t="s">
        <v>19</v>
      </c>
      <c r="N402" s="212" t="s">
        <v>43</v>
      </c>
      <c r="O402" s="84"/>
      <c r="P402" s="213">
        <f>O402*H402</f>
        <v>0</v>
      </c>
      <c r="Q402" s="213">
        <v>0</v>
      </c>
      <c r="R402" s="213">
        <f>Q402*H402</f>
        <v>0</v>
      </c>
      <c r="S402" s="213">
        <v>0</v>
      </c>
      <c r="T402" s="21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5" t="s">
        <v>157</v>
      </c>
      <c r="AT402" s="215" t="s">
        <v>152</v>
      </c>
      <c r="AU402" s="215" t="s">
        <v>82</v>
      </c>
      <c r="AY402" s="17" t="s">
        <v>149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7" t="s">
        <v>80</v>
      </c>
      <c r="BK402" s="216">
        <f>ROUND(I402*H402,2)</f>
        <v>0</v>
      </c>
      <c r="BL402" s="17" t="s">
        <v>157</v>
      </c>
      <c r="BM402" s="215" t="s">
        <v>647</v>
      </c>
    </row>
    <row r="403" s="2" customFormat="1">
      <c r="A403" s="38"/>
      <c r="B403" s="39"/>
      <c r="C403" s="40"/>
      <c r="D403" s="217" t="s">
        <v>159</v>
      </c>
      <c r="E403" s="40"/>
      <c r="F403" s="218" t="s">
        <v>625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159</v>
      </c>
      <c r="AU403" s="17" t="s">
        <v>82</v>
      </c>
    </row>
    <row r="404" s="12" customFormat="1" ht="22.8" customHeight="1">
      <c r="A404" s="12"/>
      <c r="B404" s="188"/>
      <c r="C404" s="189"/>
      <c r="D404" s="190" t="s">
        <v>71</v>
      </c>
      <c r="E404" s="202" t="s">
        <v>648</v>
      </c>
      <c r="F404" s="202" t="s">
        <v>649</v>
      </c>
      <c r="G404" s="189"/>
      <c r="H404" s="189"/>
      <c r="I404" s="192"/>
      <c r="J404" s="203">
        <f>BK404</f>
        <v>0</v>
      </c>
      <c r="K404" s="189"/>
      <c r="L404" s="194"/>
      <c r="M404" s="195"/>
      <c r="N404" s="196"/>
      <c r="O404" s="196"/>
      <c r="P404" s="197">
        <f>SUM(P405:P421)</f>
        <v>0</v>
      </c>
      <c r="Q404" s="196"/>
      <c r="R404" s="197">
        <f>SUM(R405:R421)</f>
        <v>338.09956499999998</v>
      </c>
      <c r="S404" s="196"/>
      <c r="T404" s="198">
        <f>SUM(T405:T421)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9" t="s">
        <v>80</v>
      </c>
      <c r="AT404" s="200" t="s">
        <v>71</v>
      </c>
      <c r="AU404" s="200" t="s">
        <v>80</v>
      </c>
      <c r="AY404" s="199" t="s">
        <v>149</v>
      </c>
      <c r="BK404" s="201">
        <f>SUM(BK405:BK421)</f>
        <v>0</v>
      </c>
    </row>
    <row r="405" s="2" customFormat="1" ht="37.8" customHeight="1">
      <c r="A405" s="38"/>
      <c r="B405" s="39"/>
      <c r="C405" s="204" t="s">
        <v>650</v>
      </c>
      <c r="D405" s="204" t="s">
        <v>152</v>
      </c>
      <c r="E405" s="205" t="s">
        <v>651</v>
      </c>
      <c r="F405" s="206" t="s">
        <v>652</v>
      </c>
      <c r="G405" s="207" t="s">
        <v>174</v>
      </c>
      <c r="H405" s="208">
        <v>1293</v>
      </c>
      <c r="I405" s="209"/>
      <c r="J405" s="210">
        <f>ROUND(I405*H405,2)</f>
        <v>0</v>
      </c>
      <c r="K405" s="206" t="s">
        <v>156</v>
      </c>
      <c r="L405" s="44"/>
      <c r="M405" s="211" t="s">
        <v>19</v>
      </c>
      <c r="N405" s="212" t="s">
        <v>43</v>
      </c>
      <c r="O405" s="84"/>
      <c r="P405" s="213">
        <f>O405*H405</f>
        <v>0</v>
      </c>
      <c r="Q405" s="213">
        <v>0.098000000000000004</v>
      </c>
      <c r="R405" s="213">
        <f>Q405*H405</f>
        <v>126.714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157</v>
      </c>
      <c r="AT405" s="215" t="s">
        <v>152</v>
      </c>
      <c r="AU405" s="215" t="s">
        <v>82</v>
      </c>
      <c r="AY405" s="17" t="s">
        <v>149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80</v>
      </c>
      <c r="BK405" s="216">
        <f>ROUND(I405*H405,2)</f>
        <v>0</v>
      </c>
      <c r="BL405" s="17" t="s">
        <v>157</v>
      </c>
      <c r="BM405" s="215" t="s">
        <v>653</v>
      </c>
    </row>
    <row r="406" s="2" customFormat="1">
      <c r="A406" s="38"/>
      <c r="B406" s="39"/>
      <c r="C406" s="40"/>
      <c r="D406" s="217" t="s">
        <v>159</v>
      </c>
      <c r="E406" s="40"/>
      <c r="F406" s="218" t="s">
        <v>654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159</v>
      </c>
      <c r="AU406" s="17" t="s">
        <v>82</v>
      </c>
    </row>
    <row r="407" s="2" customFormat="1" ht="24.15" customHeight="1">
      <c r="A407" s="38"/>
      <c r="B407" s="39"/>
      <c r="C407" s="256" t="s">
        <v>655</v>
      </c>
      <c r="D407" s="256" t="s">
        <v>602</v>
      </c>
      <c r="E407" s="257" t="s">
        <v>656</v>
      </c>
      <c r="F407" s="258" t="s">
        <v>657</v>
      </c>
      <c r="G407" s="259" t="s">
        <v>174</v>
      </c>
      <c r="H407" s="260">
        <v>1305.9300000000001</v>
      </c>
      <c r="I407" s="261"/>
      <c r="J407" s="262">
        <f>ROUND(I407*H407,2)</f>
        <v>0</v>
      </c>
      <c r="K407" s="258" t="s">
        <v>19</v>
      </c>
      <c r="L407" s="263"/>
      <c r="M407" s="264" t="s">
        <v>19</v>
      </c>
      <c r="N407" s="265" t="s">
        <v>43</v>
      </c>
      <c r="O407" s="84"/>
      <c r="P407" s="213">
        <f>O407*H407</f>
        <v>0</v>
      </c>
      <c r="Q407" s="213">
        <v>0.1525</v>
      </c>
      <c r="R407" s="213">
        <f>Q407*H407</f>
        <v>199.154325</v>
      </c>
      <c r="S407" s="213">
        <v>0</v>
      </c>
      <c r="T407" s="21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5" t="s">
        <v>201</v>
      </c>
      <c r="AT407" s="215" t="s">
        <v>602</v>
      </c>
      <c r="AU407" s="215" t="s">
        <v>82</v>
      </c>
      <c r="AY407" s="17" t="s">
        <v>149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7" t="s">
        <v>80</v>
      </c>
      <c r="BK407" s="216">
        <f>ROUND(I407*H407,2)</f>
        <v>0</v>
      </c>
      <c r="BL407" s="17" t="s">
        <v>157</v>
      </c>
      <c r="BM407" s="215" t="s">
        <v>658</v>
      </c>
    </row>
    <row r="408" s="13" customFormat="1">
      <c r="A408" s="13"/>
      <c r="B408" s="222"/>
      <c r="C408" s="223"/>
      <c r="D408" s="224" t="s">
        <v>170</v>
      </c>
      <c r="E408" s="223"/>
      <c r="F408" s="226" t="s">
        <v>659</v>
      </c>
      <c r="G408" s="223"/>
      <c r="H408" s="227">
        <v>1305.9300000000001</v>
      </c>
      <c r="I408" s="228"/>
      <c r="J408" s="223"/>
      <c r="K408" s="223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170</v>
      </c>
      <c r="AU408" s="233" t="s">
        <v>82</v>
      </c>
      <c r="AV408" s="13" t="s">
        <v>82</v>
      </c>
      <c r="AW408" s="13" t="s">
        <v>4</v>
      </c>
      <c r="AX408" s="13" t="s">
        <v>80</v>
      </c>
      <c r="AY408" s="233" t="s">
        <v>149</v>
      </c>
    </row>
    <row r="409" s="2" customFormat="1" ht="16.5" customHeight="1">
      <c r="A409" s="38"/>
      <c r="B409" s="39"/>
      <c r="C409" s="256" t="s">
        <v>660</v>
      </c>
      <c r="D409" s="256" t="s">
        <v>602</v>
      </c>
      <c r="E409" s="257" t="s">
        <v>661</v>
      </c>
      <c r="F409" s="258" t="s">
        <v>662</v>
      </c>
      <c r="G409" s="259" t="s">
        <v>193</v>
      </c>
      <c r="H409" s="260">
        <v>18.102</v>
      </c>
      <c r="I409" s="261"/>
      <c r="J409" s="262">
        <f>ROUND(I409*H409,2)</f>
        <v>0</v>
      </c>
      <c r="K409" s="258" t="s">
        <v>663</v>
      </c>
      <c r="L409" s="263"/>
      <c r="M409" s="264" t="s">
        <v>19</v>
      </c>
      <c r="N409" s="265" t="s">
        <v>43</v>
      </c>
      <c r="O409" s="84"/>
      <c r="P409" s="213">
        <f>O409*H409</f>
        <v>0</v>
      </c>
      <c r="Q409" s="213">
        <v>0.22</v>
      </c>
      <c r="R409" s="213">
        <f>Q409*H409</f>
        <v>3.98244</v>
      </c>
      <c r="S409" s="213">
        <v>0</v>
      </c>
      <c r="T409" s="21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5" t="s">
        <v>201</v>
      </c>
      <c r="AT409" s="215" t="s">
        <v>602</v>
      </c>
      <c r="AU409" s="215" t="s">
        <v>82</v>
      </c>
      <c r="AY409" s="17" t="s">
        <v>149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7" t="s">
        <v>80</v>
      </c>
      <c r="BK409" s="216">
        <f>ROUND(I409*H409,2)</f>
        <v>0</v>
      </c>
      <c r="BL409" s="17" t="s">
        <v>157</v>
      </c>
      <c r="BM409" s="215" t="s">
        <v>664</v>
      </c>
    </row>
    <row r="410" s="13" customFormat="1">
      <c r="A410" s="13"/>
      <c r="B410" s="222"/>
      <c r="C410" s="223"/>
      <c r="D410" s="224" t="s">
        <v>170</v>
      </c>
      <c r="E410" s="225" t="s">
        <v>19</v>
      </c>
      <c r="F410" s="226" t="s">
        <v>665</v>
      </c>
      <c r="G410" s="223"/>
      <c r="H410" s="227">
        <v>18.102</v>
      </c>
      <c r="I410" s="228"/>
      <c r="J410" s="223"/>
      <c r="K410" s="223"/>
      <c r="L410" s="229"/>
      <c r="M410" s="230"/>
      <c r="N410" s="231"/>
      <c r="O410" s="231"/>
      <c r="P410" s="231"/>
      <c r="Q410" s="231"/>
      <c r="R410" s="231"/>
      <c r="S410" s="231"/>
      <c r="T410" s="23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3" t="s">
        <v>170</v>
      </c>
      <c r="AU410" s="233" t="s">
        <v>82</v>
      </c>
      <c r="AV410" s="13" t="s">
        <v>82</v>
      </c>
      <c r="AW410" s="13" t="s">
        <v>33</v>
      </c>
      <c r="AX410" s="13" t="s">
        <v>80</v>
      </c>
      <c r="AY410" s="233" t="s">
        <v>149</v>
      </c>
    </row>
    <row r="411" s="2" customFormat="1" ht="37.8" customHeight="1">
      <c r="A411" s="38"/>
      <c r="B411" s="39"/>
      <c r="C411" s="204" t="s">
        <v>666</v>
      </c>
      <c r="D411" s="204" t="s">
        <v>152</v>
      </c>
      <c r="E411" s="205" t="s">
        <v>667</v>
      </c>
      <c r="F411" s="206" t="s">
        <v>668</v>
      </c>
      <c r="G411" s="207" t="s">
        <v>174</v>
      </c>
      <c r="H411" s="208">
        <v>27</v>
      </c>
      <c r="I411" s="209"/>
      <c r="J411" s="210">
        <f>ROUND(I411*H411,2)</f>
        <v>0</v>
      </c>
      <c r="K411" s="206" t="s">
        <v>156</v>
      </c>
      <c r="L411" s="44"/>
      <c r="M411" s="211" t="s">
        <v>19</v>
      </c>
      <c r="N411" s="212" t="s">
        <v>43</v>
      </c>
      <c r="O411" s="84"/>
      <c r="P411" s="213">
        <f>O411*H411</f>
        <v>0</v>
      </c>
      <c r="Q411" s="213">
        <v>0.090620000000000006</v>
      </c>
      <c r="R411" s="213">
        <f>Q411*H411</f>
        <v>2.4467400000000001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157</v>
      </c>
      <c r="AT411" s="215" t="s">
        <v>152</v>
      </c>
      <c r="AU411" s="215" t="s">
        <v>82</v>
      </c>
      <c r="AY411" s="17" t="s">
        <v>149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80</v>
      </c>
      <c r="BK411" s="216">
        <f>ROUND(I411*H411,2)</f>
        <v>0</v>
      </c>
      <c r="BL411" s="17" t="s">
        <v>157</v>
      </c>
      <c r="BM411" s="215" t="s">
        <v>669</v>
      </c>
    </row>
    <row r="412" s="2" customFormat="1">
      <c r="A412" s="38"/>
      <c r="B412" s="39"/>
      <c r="C412" s="40"/>
      <c r="D412" s="217" t="s">
        <v>159</v>
      </c>
      <c r="E412" s="40"/>
      <c r="F412" s="218" t="s">
        <v>670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159</v>
      </c>
      <c r="AU412" s="17" t="s">
        <v>82</v>
      </c>
    </row>
    <row r="413" s="2" customFormat="1">
      <c r="A413" s="38"/>
      <c r="B413" s="39"/>
      <c r="C413" s="40"/>
      <c r="D413" s="224" t="s">
        <v>248</v>
      </c>
      <c r="E413" s="40"/>
      <c r="F413" s="255" t="s">
        <v>671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248</v>
      </c>
      <c r="AU413" s="17" t="s">
        <v>82</v>
      </c>
    </row>
    <row r="414" s="2" customFormat="1" ht="16.5" customHeight="1">
      <c r="A414" s="38"/>
      <c r="B414" s="39"/>
      <c r="C414" s="256" t="s">
        <v>672</v>
      </c>
      <c r="D414" s="256" t="s">
        <v>602</v>
      </c>
      <c r="E414" s="257" t="s">
        <v>673</v>
      </c>
      <c r="F414" s="258" t="s">
        <v>674</v>
      </c>
      <c r="G414" s="259" t="s">
        <v>174</v>
      </c>
      <c r="H414" s="260">
        <v>27.809999999999999</v>
      </c>
      <c r="I414" s="261"/>
      <c r="J414" s="262">
        <f>ROUND(I414*H414,2)</f>
        <v>0</v>
      </c>
      <c r="K414" s="258" t="s">
        <v>156</v>
      </c>
      <c r="L414" s="263"/>
      <c r="M414" s="264" t="s">
        <v>19</v>
      </c>
      <c r="N414" s="265" t="s">
        <v>43</v>
      </c>
      <c r="O414" s="84"/>
      <c r="P414" s="213">
        <f>O414*H414</f>
        <v>0</v>
      </c>
      <c r="Q414" s="213">
        <v>0.17599999999999999</v>
      </c>
      <c r="R414" s="213">
        <f>Q414*H414</f>
        <v>4.8945599999999994</v>
      </c>
      <c r="S414" s="213">
        <v>0</v>
      </c>
      <c r="T414" s="21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201</v>
      </c>
      <c r="AT414" s="215" t="s">
        <v>602</v>
      </c>
      <c r="AU414" s="215" t="s">
        <v>82</v>
      </c>
      <c r="AY414" s="17" t="s">
        <v>149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80</v>
      </c>
      <c r="BK414" s="216">
        <f>ROUND(I414*H414,2)</f>
        <v>0</v>
      </c>
      <c r="BL414" s="17" t="s">
        <v>157</v>
      </c>
      <c r="BM414" s="215" t="s">
        <v>675</v>
      </c>
    </row>
    <row r="415" s="13" customFormat="1">
      <c r="A415" s="13"/>
      <c r="B415" s="222"/>
      <c r="C415" s="223"/>
      <c r="D415" s="224" t="s">
        <v>170</v>
      </c>
      <c r="E415" s="223"/>
      <c r="F415" s="226" t="s">
        <v>676</v>
      </c>
      <c r="G415" s="223"/>
      <c r="H415" s="227">
        <v>27.809999999999999</v>
      </c>
      <c r="I415" s="228"/>
      <c r="J415" s="223"/>
      <c r="K415" s="223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170</v>
      </c>
      <c r="AU415" s="233" t="s">
        <v>82</v>
      </c>
      <c r="AV415" s="13" t="s">
        <v>82</v>
      </c>
      <c r="AW415" s="13" t="s">
        <v>4</v>
      </c>
      <c r="AX415" s="13" t="s">
        <v>80</v>
      </c>
      <c r="AY415" s="233" t="s">
        <v>149</v>
      </c>
    </row>
    <row r="416" s="2" customFormat="1" ht="21.75" customHeight="1">
      <c r="A416" s="38"/>
      <c r="B416" s="39"/>
      <c r="C416" s="204" t="s">
        <v>677</v>
      </c>
      <c r="D416" s="204" t="s">
        <v>152</v>
      </c>
      <c r="E416" s="205" t="s">
        <v>550</v>
      </c>
      <c r="F416" s="206" t="s">
        <v>551</v>
      </c>
      <c r="G416" s="207" t="s">
        <v>174</v>
      </c>
      <c r="H416" s="208">
        <v>1320</v>
      </c>
      <c r="I416" s="209"/>
      <c r="J416" s="210">
        <f>ROUND(I416*H416,2)</f>
        <v>0</v>
      </c>
      <c r="K416" s="206" t="s">
        <v>156</v>
      </c>
      <c r="L416" s="44"/>
      <c r="M416" s="211" t="s">
        <v>19</v>
      </c>
      <c r="N416" s="212" t="s">
        <v>43</v>
      </c>
      <c r="O416" s="84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5" t="s">
        <v>157</v>
      </c>
      <c r="AT416" s="215" t="s">
        <v>152</v>
      </c>
      <c r="AU416" s="215" t="s">
        <v>82</v>
      </c>
      <c r="AY416" s="17" t="s">
        <v>149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7" t="s">
        <v>80</v>
      </c>
      <c r="BK416" s="216">
        <f>ROUND(I416*H416,2)</f>
        <v>0</v>
      </c>
      <c r="BL416" s="17" t="s">
        <v>157</v>
      </c>
      <c r="BM416" s="215" t="s">
        <v>678</v>
      </c>
    </row>
    <row r="417" s="2" customFormat="1">
      <c r="A417" s="38"/>
      <c r="B417" s="39"/>
      <c r="C417" s="40"/>
      <c r="D417" s="217" t="s">
        <v>159</v>
      </c>
      <c r="E417" s="40"/>
      <c r="F417" s="218" t="s">
        <v>553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159</v>
      </c>
      <c r="AU417" s="17" t="s">
        <v>82</v>
      </c>
    </row>
    <row r="418" s="2" customFormat="1" ht="21.75" customHeight="1">
      <c r="A418" s="38"/>
      <c r="B418" s="39"/>
      <c r="C418" s="204" t="s">
        <v>679</v>
      </c>
      <c r="D418" s="204" t="s">
        <v>152</v>
      </c>
      <c r="E418" s="205" t="s">
        <v>680</v>
      </c>
      <c r="F418" s="206" t="s">
        <v>681</v>
      </c>
      <c r="G418" s="207" t="s">
        <v>174</v>
      </c>
      <c r="H418" s="208">
        <v>1320</v>
      </c>
      <c r="I418" s="209"/>
      <c r="J418" s="210">
        <f>ROUND(I418*H418,2)</f>
        <v>0</v>
      </c>
      <c r="K418" s="206" t="s">
        <v>156</v>
      </c>
      <c r="L418" s="44"/>
      <c r="M418" s="211" t="s">
        <v>19</v>
      </c>
      <c r="N418" s="212" t="s">
        <v>43</v>
      </c>
      <c r="O418" s="84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15" t="s">
        <v>157</v>
      </c>
      <c r="AT418" s="215" t="s">
        <v>152</v>
      </c>
      <c r="AU418" s="215" t="s">
        <v>82</v>
      </c>
      <c r="AY418" s="17" t="s">
        <v>149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7" t="s">
        <v>80</v>
      </c>
      <c r="BK418" s="216">
        <f>ROUND(I418*H418,2)</f>
        <v>0</v>
      </c>
      <c r="BL418" s="17" t="s">
        <v>157</v>
      </c>
      <c r="BM418" s="215" t="s">
        <v>682</v>
      </c>
    </row>
    <row r="419" s="2" customFormat="1">
      <c r="A419" s="38"/>
      <c r="B419" s="39"/>
      <c r="C419" s="40"/>
      <c r="D419" s="217" t="s">
        <v>159</v>
      </c>
      <c r="E419" s="40"/>
      <c r="F419" s="218" t="s">
        <v>683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159</v>
      </c>
      <c r="AU419" s="17" t="s">
        <v>82</v>
      </c>
    </row>
    <row r="420" s="2" customFormat="1" ht="16.5" customHeight="1">
      <c r="A420" s="38"/>
      <c r="B420" s="39"/>
      <c r="C420" s="204" t="s">
        <v>684</v>
      </c>
      <c r="D420" s="204" t="s">
        <v>152</v>
      </c>
      <c r="E420" s="205" t="s">
        <v>685</v>
      </c>
      <c r="F420" s="206" t="s">
        <v>686</v>
      </c>
      <c r="G420" s="207" t="s">
        <v>174</v>
      </c>
      <c r="H420" s="208">
        <v>1320</v>
      </c>
      <c r="I420" s="209"/>
      <c r="J420" s="210">
        <f>ROUND(I420*H420,2)</f>
        <v>0</v>
      </c>
      <c r="K420" s="206" t="s">
        <v>19</v>
      </c>
      <c r="L420" s="44"/>
      <c r="M420" s="211" t="s">
        <v>19</v>
      </c>
      <c r="N420" s="212" t="s">
        <v>43</v>
      </c>
      <c r="O420" s="84"/>
      <c r="P420" s="213">
        <f>O420*H420</f>
        <v>0</v>
      </c>
      <c r="Q420" s="213">
        <v>0.00068749999999999996</v>
      </c>
      <c r="R420" s="213">
        <f>Q420*H420</f>
        <v>0.90749999999999997</v>
      </c>
      <c r="S420" s="213">
        <v>0</v>
      </c>
      <c r="T420" s="214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5" t="s">
        <v>157</v>
      </c>
      <c r="AT420" s="215" t="s">
        <v>152</v>
      </c>
      <c r="AU420" s="215" t="s">
        <v>82</v>
      </c>
      <c r="AY420" s="17" t="s">
        <v>149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80</v>
      </c>
      <c r="BK420" s="216">
        <f>ROUND(I420*H420,2)</f>
        <v>0</v>
      </c>
      <c r="BL420" s="17" t="s">
        <v>157</v>
      </c>
      <c r="BM420" s="215" t="s">
        <v>687</v>
      </c>
    </row>
    <row r="421" s="2" customFormat="1">
      <c r="A421" s="38"/>
      <c r="B421" s="39"/>
      <c r="C421" s="40"/>
      <c r="D421" s="224" t="s">
        <v>248</v>
      </c>
      <c r="E421" s="40"/>
      <c r="F421" s="255" t="s">
        <v>688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248</v>
      </c>
      <c r="AU421" s="17" t="s">
        <v>82</v>
      </c>
    </row>
    <row r="422" s="12" customFormat="1" ht="22.8" customHeight="1">
      <c r="A422" s="12"/>
      <c r="B422" s="188"/>
      <c r="C422" s="189"/>
      <c r="D422" s="190" t="s">
        <v>71</v>
      </c>
      <c r="E422" s="202" t="s">
        <v>689</v>
      </c>
      <c r="F422" s="202" t="s">
        <v>690</v>
      </c>
      <c r="G422" s="189"/>
      <c r="H422" s="189"/>
      <c r="I422" s="192"/>
      <c r="J422" s="203">
        <f>BK422</f>
        <v>0</v>
      </c>
      <c r="K422" s="189"/>
      <c r="L422" s="194"/>
      <c r="M422" s="195"/>
      <c r="N422" s="196"/>
      <c r="O422" s="196"/>
      <c r="P422" s="197">
        <f>SUM(P423:P434)</f>
        <v>0</v>
      </c>
      <c r="Q422" s="196"/>
      <c r="R422" s="197">
        <f>SUM(R423:R434)</f>
        <v>22.624762499999999</v>
      </c>
      <c r="S422" s="196"/>
      <c r="T422" s="198">
        <f>SUM(T423:T434)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99" t="s">
        <v>80</v>
      </c>
      <c r="AT422" s="200" t="s">
        <v>71</v>
      </c>
      <c r="AU422" s="200" t="s">
        <v>80</v>
      </c>
      <c r="AY422" s="199" t="s">
        <v>149</v>
      </c>
      <c r="BK422" s="201">
        <f>SUM(BK423:BK434)</f>
        <v>0</v>
      </c>
    </row>
    <row r="423" s="2" customFormat="1" ht="37.8" customHeight="1">
      <c r="A423" s="38"/>
      <c r="B423" s="39"/>
      <c r="C423" s="204" t="s">
        <v>691</v>
      </c>
      <c r="D423" s="204" t="s">
        <v>152</v>
      </c>
      <c r="E423" s="205" t="s">
        <v>667</v>
      </c>
      <c r="F423" s="206" t="s">
        <v>668</v>
      </c>
      <c r="G423" s="207" t="s">
        <v>174</v>
      </c>
      <c r="H423" s="208">
        <v>83</v>
      </c>
      <c r="I423" s="209"/>
      <c r="J423" s="210">
        <f>ROUND(I423*H423,2)</f>
        <v>0</v>
      </c>
      <c r="K423" s="206" t="s">
        <v>156</v>
      </c>
      <c r="L423" s="44"/>
      <c r="M423" s="211" t="s">
        <v>19</v>
      </c>
      <c r="N423" s="212" t="s">
        <v>43</v>
      </c>
      <c r="O423" s="84"/>
      <c r="P423" s="213">
        <f>O423*H423</f>
        <v>0</v>
      </c>
      <c r="Q423" s="213">
        <v>0.090620000000000006</v>
      </c>
      <c r="R423" s="213">
        <f>Q423*H423</f>
        <v>7.5214600000000003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157</v>
      </c>
      <c r="AT423" s="215" t="s">
        <v>152</v>
      </c>
      <c r="AU423" s="215" t="s">
        <v>82</v>
      </c>
      <c r="AY423" s="17" t="s">
        <v>149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80</v>
      </c>
      <c r="BK423" s="216">
        <f>ROUND(I423*H423,2)</f>
        <v>0</v>
      </c>
      <c r="BL423" s="17" t="s">
        <v>157</v>
      </c>
      <c r="BM423" s="215" t="s">
        <v>692</v>
      </c>
    </row>
    <row r="424" s="2" customFormat="1">
      <c r="A424" s="38"/>
      <c r="B424" s="39"/>
      <c r="C424" s="40"/>
      <c r="D424" s="217" t="s">
        <v>159</v>
      </c>
      <c r="E424" s="40"/>
      <c r="F424" s="218" t="s">
        <v>670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159</v>
      </c>
      <c r="AU424" s="17" t="s">
        <v>82</v>
      </c>
    </row>
    <row r="425" s="13" customFormat="1">
      <c r="A425" s="13"/>
      <c r="B425" s="222"/>
      <c r="C425" s="223"/>
      <c r="D425" s="224" t="s">
        <v>170</v>
      </c>
      <c r="E425" s="225" t="s">
        <v>19</v>
      </c>
      <c r="F425" s="226" t="s">
        <v>693</v>
      </c>
      <c r="G425" s="223"/>
      <c r="H425" s="227">
        <v>83</v>
      </c>
      <c r="I425" s="228"/>
      <c r="J425" s="223"/>
      <c r="K425" s="223"/>
      <c r="L425" s="229"/>
      <c r="M425" s="230"/>
      <c r="N425" s="231"/>
      <c r="O425" s="231"/>
      <c r="P425" s="231"/>
      <c r="Q425" s="231"/>
      <c r="R425" s="231"/>
      <c r="S425" s="231"/>
      <c r="T425" s="23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3" t="s">
        <v>170</v>
      </c>
      <c r="AU425" s="233" t="s">
        <v>82</v>
      </c>
      <c r="AV425" s="13" t="s">
        <v>82</v>
      </c>
      <c r="AW425" s="13" t="s">
        <v>33</v>
      </c>
      <c r="AX425" s="13" t="s">
        <v>80</v>
      </c>
      <c r="AY425" s="233" t="s">
        <v>149</v>
      </c>
    </row>
    <row r="426" s="2" customFormat="1" ht="16.5" customHeight="1">
      <c r="A426" s="38"/>
      <c r="B426" s="39"/>
      <c r="C426" s="256" t="s">
        <v>694</v>
      </c>
      <c r="D426" s="256" t="s">
        <v>602</v>
      </c>
      <c r="E426" s="257" t="s">
        <v>695</v>
      </c>
      <c r="F426" s="258" t="s">
        <v>696</v>
      </c>
      <c r="G426" s="259" t="s">
        <v>174</v>
      </c>
      <c r="H426" s="260">
        <v>73.644999999999996</v>
      </c>
      <c r="I426" s="261"/>
      <c r="J426" s="262">
        <f>ROUND(I426*H426,2)</f>
        <v>0</v>
      </c>
      <c r="K426" s="258" t="s">
        <v>156</v>
      </c>
      <c r="L426" s="263"/>
      <c r="M426" s="264" t="s">
        <v>19</v>
      </c>
      <c r="N426" s="265" t="s">
        <v>43</v>
      </c>
      <c r="O426" s="84"/>
      <c r="P426" s="213">
        <f>O426*H426</f>
        <v>0</v>
      </c>
      <c r="Q426" s="213">
        <v>0.17599999999999999</v>
      </c>
      <c r="R426" s="213">
        <f>Q426*H426</f>
        <v>12.961519999999998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201</v>
      </c>
      <c r="AT426" s="215" t="s">
        <v>602</v>
      </c>
      <c r="AU426" s="215" t="s">
        <v>82</v>
      </c>
      <c r="AY426" s="17" t="s">
        <v>149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80</v>
      </c>
      <c r="BK426" s="216">
        <f>ROUND(I426*H426,2)</f>
        <v>0</v>
      </c>
      <c r="BL426" s="17" t="s">
        <v>157</v>
      </c>
      <c r="BM426" s="215" t="s">
        <v>697</v>
      </c>
    </row>
    <row r="427" s="13" customFormat="1">
      <c r="A427" s="13"/>
      <c r="B427" s="222"/>
      <c r="C427" s="223"/>
      <c r="D427" s="224" t="s">
        <v>170</v>
      </c>
      <c r="E427" s="223"/>
      <c r="F427" s="226" t="s">
        <v>698</v>
      </c>
      <c r="G427" s="223"/>
      <c r="H427" s="227">
        <v>73.644999999999996</v>
      </c>
      <c r="I427" s="228"/>
      <c r="J427" s="223"/>
      <c r="K427" s="223"/>
      <c r="L427" s="229"/>
      <c r="M427" s="230"/>
      <c r="N427" s="231"/>
      <c r="O427" s="231"/>
      <c r="P427" s="231"/>
      <c r="Q427" s="231"/>
      <c r="R427" s="231"/>
      <c r="S427" s="231"/>
      <c r="T427" s="23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3" t="s">
        <v>170</v>
      </c>
      <c r="AU427" s="233" t="s">
        <v>82</v>
      </c>
      <c r="AV427" s="13" t="s">
        <v>82</v>
      </c>
      <c r="AW427" s="13" t="s">
        <v>4</v>
      </c>
      <c r="AX427" s="13" t="s">
        <v>80</v>
      </c>
      <c r="AY427" s="233" t="s">
        <v>149</v>
      </c>
    </row>
    <row r="428" s="2" customFormat="1" ht="16.5" customHeight="1">
      <c r="A428" s="38"/>
      <c r="B428" s="39"/>
      <c r="C428" s="256" t="s">
        <v>699</v>
      </c>
      <c r="D428" s="256" t="s">
        <v>602</v>
      </c>
      <c r="E428" s="257" t="s">
        <v>673</v>
      </c>
      <c r="F428" s="258" t="s">
        <v>674</v>
      </c>
      <c r="G428" s="259" t="s">
        <v>174</v>
      </c>
      <c r="H428" s="260">
        <v>11.845000000000001</v>
      </c>
      <c r="I428" s="261"/>
      <c r="J428" s="262">
        <f>ROUND(I428*H428,2)</f>
        <v>0</v>
      </c>
      <c r="K428" s="258" t="s">
        <v>156</v>
      </c>
      <c r="L428" s="263"/>
      <c r="M428" s="264" t="s">
        <v>19</v>
      </c>
      <c r="N428" s="265" t="s">
        <v>43</v>
      </c>
      <c r="O428" s="84"/>
      <c r="P428" s="213">
        <f>O428*H428</f>
        <v>0</v>
      </c>
      <c r="Q428" s="213">
        <v>0.17599999999999999</v>
      </c>
      <c r="R428" s="213">
        <f>Q428*H428</f>
        <v>2.0847199999999999</v>
      </c>
      <c r="S428" s="213">
        <v>0</v>
      </c>
      <c r="T428" s="21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5" t="s">
        <v>201</v>
      </c>
      <c r="AT428" s="215" t="s">
        <v>602</v>
      </c>
      <c r="AU428" s="215" t="s">
        <v>82</v>
      </c>
      <c r="AY428" s="17" t="s">
        <v>149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7" t="s">
        <v>80</v>
      </c>
      <c r="BK428" s="216">
        <f>ROUND(I428*H428,2)</f>
        <v>0</v>
      </c>
      <c r="BL428" s="17" t="s">
        <v>157</v>
      </c>
      <c r="BM428" s="215" t="s">
        <v>700</v>
      </c>
    </row>
    <row r="429" s="13" customFormat="1">
      <c r="A429" s="13"/>
      <c r="B429" s="222"/>
      <c r="C429" s="223"/>
      <c r="D429" s="224" t="s">
        <v>170</v>
      </c>
      <c r="E429" s="223"/>
      <c r="F429" s="226" t="s">
        <v>701</v>
      </c>
      <c r="G429" s="223"/>
      <c r="H429" s="227">
        <v>11.845000000000001</v>
      </c>
      <c r="I429" s="228"/>
      <c r="J429" s="223"/>
      <c r="K429" s="223"/>
      <c r="L429" s="229"/>
      <c r="M429" s="230"/>
      <c r="N429" s="231"/>
      <c r="O429" s="231"/>
      <c r="P429" s="231"/>
      <c r="Q429" s="231"/>
      <c r="R429" s="231"/>
      <c r="S429" s="231"/>
      <c r="T429" s="23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3" t="s">
        <v>170</v>
      </c>
      <c r="AU429" s="233" t="s">
        <v>82</v>
      </c>
      <c r="AV429" s="13" t="s">
        <v>82</v>
      </c>
      <c r="AW429" s="13" t="s">
        <v>4</v>
      </c>
      <c r="AX429" s="13" t="s">
        <v>80</v>
      </c>
      <c r="AY429" s="233" t="s">
        <v>149</v>
      </c>
    </row>
    <row r="430" s="2" customFormat="1" ht="16.5" customHeight="1">
      <c r="A430" s="38"/>
      <c r="B430" s="39"/>
      <c r="C430" s="204" t="s">
        <v>702</v>
      </c>
      <c r="D430" s="204" t="s">
        <v>152</v>
      </c>
      <c r="E430" s="205" t="s">
        <v>685</v>
      </c>
      <c r="F430" s="206" t="s">
        <v>686</v>
      </c>
      <c r="G430" s="207" t="s">
        <v>174</v>
      </c>
      <c r="H430" s="208">
        <v>83</v>
      </c>
      <c r="I430" s="209"/>
      <c r="J430" s="210">
        <f>ROUND(I430*H430,2)</f>
        <v>0</v>
      </c>
      <c r="K430" s="206" t="s">
        <v>19</v>
      </c>
      <c r="L430" s="44"/>
      <c r="M430" s="211" t="s">
        <v>19</v>
      </c>
      <c r="N430" s="212" t="s">
        <v>43</v>
      </c>
      <c r="O430" s="84"/>
      <c r="P430" s="213">
        <f>O430*H430</f>
        <v>0</v>
      </c>
      <c r="Q430" s="213">
        <v>0.00068749999999999996</v>
      </c>
      <c r="R430" s="213">
        <f>Q430*H430</f>
        <v>0.057062499999999995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157</v>
      </c>
      <c r="AT430" s="215" t="s">
        <v>152</v>
      </c>
      <c r="AU430" s="215" t="s">
        <v>82</v>
      </c>
      <c r="AY430" s="17" t="s">
        <v>149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80</v>
      </c>
      <c r="BK430" s="216">
        <f>ROUND(I430*H430,2)</f>
        <v>0</v>
      </c>
      <c r="BL430" s="17" t="s">
        <v>157</v>
      </c>
      <c r="BM430" s="215" t="s">
        <v>703</v>
      </c>
    </row>
    <row r="431" s="2" customFormat="1" ht="21.75" customHeight="1">
      <c r="A431" s="38"/>
      <c r="B431" s="39"/>
      <c r="C431" s="204" t="s">
        <v>704</v>
      </c>
      <c r="D431" s="204" t="s">
        <v>152</v>
      </c>
      <c r="E431" s="205" t="s">
        <v>622</v>
      </c>
      <c r="F431" s="206" t="s">
        <v>623</v>
      </c>
      <c r="G431" s="207" t="s">
        <v>174</v>
      </c>
      <c r="H431" s="208">
        <v>83</v>
      </c>
      <c r="I431" s="209"/>
      <c r="J431" s="210">
        <f>ROUND(I431*H431,2)</f>
        <v>0</v>
      </c>
      <c r="K431" s="206" t="s">
        <v>156</v>
      </c>
      <c r="L431" s="44"/>
      <c r="M431" s="211" t="s">
        <v>19</v>
      </c>
      <c r="N431" s="212" t="s">
        <v>43</v>
      </c>
      <c r="O431" s="84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5" t="s">
        <v>157</v>
      </c>
      <c r="AT431" s="215" t="s">
        <v>152</v>
      </c>
      <c r="AU431" s="215" t="s">
        <v>82</v>
      </c>
      <c r="AY431" s="17" t="s">
        <v>149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7" t="s">
        <v>80</v>
      </c>
      <c r="BK431" s="216">
        <f>ROUND(I431*H431,2)</f>
        <v>0</v>
      </c>
      <c r="BL431" s="17" t="s">
        <v>157</v>
      </c>
      <c r="BM431" s="215" t="s">
        <v>705</v>
      </c>
    </row>
    <row r="432" s="2" customFormat="1">
      <c r="A432" s="38"/>
      <c r="B432" s="39"/>
      <c r="C432" s="40"/>
      <c r="D432" s="217" t="s">
        <v>159</v>
      </c>
      <c r="E432" s="40"/>
      <c r="F432" s="218" t="s">
        <v>625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159</v>
      </c>
      <c r="AU432" s="17" t="s">
        <v>82</v>
      </c>
    </row>
    <row r="433" s="2" customFormat="1" ht="21.75" customHeight="1">
      <c r="A433" s="38"/>
      <c r="B433" s="39"/>
      <c r="C433" s="204" t="s">
        <v>706</v>
      </c>
      <c r="D433" s="204" t="s">
        <v>152</v>
      </c>
      <c r="E433" s="205" t="s">
        <v>707</v>
      </c>
      <c r="F433" s="206" t="s">
        <v>708</v>
      </c>
      <c r="G433" s="207" t="s">
        <v>174</v>
      </c>
      <c r="H433" s="208">
        <v>83</v>
      </c>
      <c r="I433" s="209"/>
      <c r="J433" s="210">
        <f>ROUND(I433*H433,2)</f>
        <v>0</v>
      </c>
      <c r="K433" s="206" t="s">
        <v>156</v>
      </c>
      <c r="L433" s="44"/>
      <c r="M433" s="211" t="s">
        <v>19</v>
      </c>
      <c r="N433" s="212" t="s">
        <v>43</v>
      </c>
      <c r="O433" s="84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5" t="s">
        <v>157</v>
      </c>
      <c r="AT433" s="215" t="s">
        <v>152</v>
      </c>
      <c r="AU433" s="215" t="s">
        <v>82</v>
      </c>
      <c r="AY433" s="17" t="s">
        <v>149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80</v>
      </c>
      <c r="BK433" s="216">
        <f>ROUND(I433*H433,2)</f>
        <v>0</v>
      </c>
      <c r="BL433" s="17" t="s">
        <v>157</v>
      </c>
      <c r="BM433" s="215" t="s">
        <v>709</v>
      </c>
    </row>
    <row r="434" s="2" customFormat="1">
      <c r="A434" s="38"/>
      <c r="B434" s="39"/>
      <c r="C434" s="40"/>
      <c r="D434" s="217" t="s">
        <v>159</v>
      </c>
      <c r="E434" s="40"/>
      <c r="F434" s="218" t="s">
        <v>710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159</v>
      </c>
      <c r="AU434" s="17" t="s">
        <v>82</v>
      </c>
    </row>
    <row r="435" s="12" customFormat="1" ht="22.8" customHeight="1">
      <c r="A435" s="12"/>
      <c r="B435" s="188"/>
      <c r="C435" s="189"/>
      <c r="D435" s="190" t="s">
        <v>71</v>
      </c>
      <c r="E435" s="202" t="s">
        <v>711</v>
      </c>
      <c r="F435" s="202" t="s">
        <v>712</v>
      </c>
      <c r="G435" s="189"/>
      <c r="H435" s="189"/>
      <c r="I435" s="192"/>
      <c r="J435" s="203">
        <f>BK435</f>
        <v>0</v>
      </c>
      <c r="K435" s="189"/>
      <c r="L435" s="194"/>
      <c r="M435" s="195"/>
      <c r="N435" s="196"/>
      <c r="O435" s="196"/>
      <c r="P435" s="197">
        <f>SUM(P436:P439)</f>
        <v>0</v>
      </c>
      <c r="Q435" s="196"/>
      <c r="R435" s="197">
        <f>SUM(R436:R439)</f>
        <v>0.26759999999999995</v>
      </c>
      <c r="S435" s="196"/>
      <c r="T435" s="198">
        <f>SUM(T436:T439)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99" t="s">
        <v>80</v>
      </c>
      <c r="AT435" s="200" t="s">
        <v>71</v>
      </c>
      <c r="AU435" s="200" t="s">
        <v>80</v>
      </c>
      <c r="AY435" s="199" t="s">
        <v>149</v>
      </c>
      <c r="BK435" s="201">
        <f>SUM(BK436:BK439)</f>
        <v>0</v>
      </c>
    </row>
    <row r="436" s="2" customFormat="1" ht="16.5" customHeight="1">
      <c r="A436" s="38"/>
      <c r="B436" s="39"/>
      <c r="C436" s="204" t="s">
        <v>713</v>
      </c>
      <c r="D436" s="204" t="s">
        <v>152</v>
      </c>
      <c r="E436" s="205" t="s">
        <v>714</v>
      </c>
      <c r="F436" s="206" t="s">
        <v>715</v>
      </c>
      <c r="G436" s="207" t="s">
        <v>427</v>
      </c>
      <c r="H436" s="208">
        <v>446</v>
      </c>
      <c r="I436" s="209"/>
      <c r="J436" s="210">
        <f>ROUND(I436*H436,2)</f>
        <v>0</v>
      </c>
      <c r="K436" s="206" t="s">
        <v>156</v>
      </c>
      <c r="L436" s="44"/>
      <c r="M436" s="211" t="s">
        <v>19</v>
      </c>
      <c r="N436" s="212" t="s">
        <v>43</v>
      </c>
      <c r="O436" s="84"/>
      <c r="P436" s="213">
        <f>O436*H436</f>
        <v>0</v>
      </c>
      <c r="Q436" s="213">
        <v>0</v>
      </c>
      <c r="R436" s="213">
        <f>Q436*H436</f>
        <v>0</v>
      </c>
      <c r="S436" s="213">
        <v>0</v>
      </c>
      <c r="T436" s="21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5" t="s">
        <v>157</v>
      </c>
      <c r="AT436" s="215" t="s">
        <v>152</v>
      </c>
      <c r="AU436" s="215" t="s">
        <v>82</v>
      </c>
      <c r="AY436" s="17" t="s">
        <v>149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7" t="s">
        <v>80</v>
      </c>
      <c r="BK436" s="216">
        <f>ROUND(I436*H436,2)</f>
        <v>0</v>
      </c>
      <c r="BL436" s="17" t="s">
        <v>157</v>
      </c>
      <c r="BM436" s="215" t="s">
        <v>716</v>
      </c>
    </row>
    <row r="437" s="2" customFormat="1">
      <c r="A437" s="38"/>
      <c r="B437" s="39"/>
      <c r="C437" s="40"/>
      <c r="D437" s="217" t="s">
        <v>159</v>
      </c>
      <c r="E437" s="40"/>
      <c r="F437" s="218" t="s">
        <v>717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159</v>
      </c>
      <c r="AU437" s="17" t="s">
        <v>82</v>
      </c>
    </row>
    <row r="438" s="2" customFormat="1" ht="33" customHeight="1">
      <c r="A438" s="38"/>
      <c r="B438" s="39"/>
      <c r="C438" s="204" t="s">
        <v>718</v>
      </c>
      <c r="D438" s="204" t="s">
        <v>152</v>
      </c>
      <c r="E438" s="205" t="s">
        <v>719</v>
      </c>
      <c r="F438" s="206" t="s">
        <v>720</v>
      </c>
      <c r="G438" s="207" t="s">
        <v>427</v>
      </c>
      <c r="H438" s="208">
        <v>446</v>
      </c>
      <c r="I438" s="209"/>
      <c r="J438" s="210">
        <f>ROUND(I438*H438,2)</f>
        <v>0</v>
      </c>
      <c r="K438" s="206" t="s">
        <v>156</v>
      </c>
      <c r="L438" s="44"/>
      <c r="M438" s="211" t="s">
        <v>19</v>
      </c>
      <c r="N438" s="212" t="s">
        <v>43</v>
      </c>
      <c r="O438" s="84"/>
      <c r="P438" s="213">
        <f>O438*H438</f>
        <v>0</v>
      </c>
      <c r="Q438" s="213">
        <v>0.00059999999999999995</v>
      </c>
      <c r="R438" s="213">
        <f>Q438*H438</f>
        <v>0.26759999999999995</v>
      </c>
      <c r="S438" s="213">
        <v>0</v>
      </c>
      <c r="T438" s="21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157</v>
      </c>
      <c r="AT438" s="215" t="s">
        <v>152</v>
      </c>
      <c r="AU438" s="215" t="s">
        <v>82</v>
      </c>
      <c r="AY438" s="17" t="s">
        <v>149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80</v>
      </c>
      <c r="BK438" s="216">
        <f>ROUND(I438*H438,2)</f>
        <v>0</v>
      </c>
      <c r="BL438" s="17" t="s">
        <v>157</v>
      </c>
      <c r="BM438" s="215" t="s">
        <v>721</v>
      </c>
    </row>
    <row r="439" s="2" customFormat="1">
      <c r="A439" s="38"/>
      <c r="B439" s="39"/>
      <c r="C439" s="40"/>
      <c r="D439" s="217" t="s">
        <v>159</v>
      </c>
      <c r="E439" s="40"/>
      <c r="F439" s="218" t="s">
        <v>722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159</v>
      </c>
      <c r="AU439" s="17" t="s">
        <v>82</v>
      </c>
    </row>
    <row r="440" s="12" customFormat="1" ht="22.8" customHeight="1">
      <c r="A440" s="12"/>
      <c r="B440" s="188"/>
      <c r="C440" s="189"/>
      <c r="D440" s="190" t="s">
        <v>71</v>
      </c>
      <c r="E440" s="202" t="s">
        <v>723</v>
      </c>
      <c r="F440" s="202" t="s">
        <v>724</v>
      </c>
      <c r="G440" s="189"/>
      <c r="H440" s="189"/>
      <c r="I440" s="192"/>
      <c r="J440" s="203">
        <f>BK440</f>
        <v>0</v>
      </c>
      <c r="K440" s="189"/>
      <c r="L440" s="194"/>
      <c r="M440" s="195"/>
      <c r="N440" s="196"/>
      <c r="O440" s="196"/>
      <c r="P440" s="197">
        <f>SUM(P441:P443)</f>
        <v>0</v>
      </c>
      <c r="Q440" s="196"/>
      <c r="R440" s="197">
        <f>SUM(R441:R443)</f>
        <v>0.66184999999999994</v>
      </c>
      <c r="S440" s="196"/>
      <c r="T440" s="198">
        <f>SUM(T441:T443)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199" t="s">
        <v>80</v>
      </c>
      <c r="AT440" s="200" t="s">
        <v>71</v>
      </c>
      <c r="AU440" s="200" t="s">
        <v>80</v>
      </c>
      <c r="AY440" s="199" t="s">
        <v>149</v>
      </c>
      <c r="BK440" s="201">
        <f>SUM(BK441:BK443)</f>
        <v>0</v>
      </c>
    </row>
    <row r="441" s="2" customFormat="1" ht="33" customHeight="1">
      <c r="A441" s="38"/>
      <c r="B441" s="39"/>
      <c r="C441" s="204" t="s">
        <v>725</v>
      </c>
      <c r="D441" s="204" t="s">
        <v>152</v>
      </c>
      <c r="E441" s="205" t="s">
        <v>726</v>
      </c>
      <c r="F441" s="206" t="s">
        <v>727</v>
      </c>
      <c r="G441" s="207" t="s">
        <v>427</v>
      </c>
      <c r="H441" s="208">
        <v>1085</v>
      </c>
      <c r="I441" s="209"/>
      <c r="J441" s="210">
        <f>ROUND(I441*H441,2)</f>
        <v>0</v>
      </c>
      <c r="K441" s="206" t="s">
        <v>156</v>
      </c>
      <c r="L441" s="44"/>
      <c r="M441" s="211" t="s">
        <v>19</v>
      </c>
      <c r="N441" s="212" t="s">
        <v>43</v>
      </c>
      <c r="O441" s="84"/>
      <c r="P441" s="213">
        <f>O441*H441</f>
        <v>0</v>
      </c>
      <c r="Q441" s="213">
        <v>0.00060999999999999997</v>
      </c>
      <c r="R441" s="213">
        <f>Q441*H441</f>
        <v>0.66184999999999994</v>
      </c>
      <c r="S441" s="213">
        <v>0</v>
      </c>
      <c r="T441" s="21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5" t="s">
        <v>157</v>
      </c>
      <c r="AT441" s="215" t="s">
        <v>152</v>
      </c>
      <c r="AU441" s="215" t="s">
        <v>82</v>
      </c>
      <c r="AY441" s="17" t="s">
        <v>149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7" t="s">
        <v>80</v>
      </c>
      <c r="BK441" s="216">
        <f>ROUND(I441*H441,2)</f>
        <v>0</v>
      </c>
      <c r="BL441" s="17" t="s">
        <v>157</v>
      </c>
      <c r="BM441" s="215" t="s">
        <v>728</v>
      </c>
    </row>
    <row r="442" s="2" customFormat="1">
      <c r="A442" s="38"/>
      <c r="B442" s="39"/>
      <c r="C442" s="40"/>
      <c r="D442" s="217" t="s">
        <v>159</v>
      </c>
      <c r="E442" s="40"/>
      <c r="F442" s="218" t="s">
        <v>729</v>
      </c>
      <c r="G442" s="40"/>
      <c r="H442" s="40"/>
      <c r="I442" s="219"/>
      <c r="J442" s="40"/>
      <c r="K442" s="40"/>
      <c r="L442" s="44"/>
      <c r="M442" s="220"/>
      <c r="N442" s="22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159</v>
      </c>
      <c r="AU442" s="17" t="s">
        <v>82</v>
      </c>
    </row>
    <row r="443" s="2" customFormat="1">
      <c r="A443" s="38"/>
      <c r="B443" s="39"/>
      <c r="C443" s="40"/>
      <c r="D443" s="224" t="s">
        <v>248</v>
      </c>
      <c r="E443" s="40"/>
      <c r="F443" s="255" t="s">
        <v>730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248</v>
      </c>
      <c r="AU443" s="17" t="s">
        <v>82</v>
      </c>
    </row>
    <row r="444" s="12" customFormat="1" ht="22.8" customHeight="1">
      <c r="A444" s="12"/>
      <c r="B444" s="188"/>
      <c r="C444" s="189"/>
      <c r="D444" s="190" t="s">
        <v>71</v>
      </c>
      <c r="E444" s="202" t="s">
        <v>731</v>
      </c>
      <c r="F444" s="202" t="s">
        <v>732</v>
      </c>
      <c r="G444" s="189"/>
      <c r="H444" s="189"/>
      <c r="I444" s="192"/>
      <c r="J444" s="203">
        <f>BK444</f>
        <v>0</v>
      </c>
      <c r="K444" s="189"/>
      <c r="L444" s="194"/>
      <c r="M444" s="195"/>
      <c r="N444" s="196"/>
      <c r="O444" s="196"/>
      <c r="P444" s="197">
        <f>SUM(P445:P487)</f>
        <v>0</v>
      </c>
      <c r="Q444" s="196"/>
      <c r="R444" s="197">
        <f>SUM(R445:R487)</f>
        <v>397.38967600000001</v>
      </c>
      <c r="S444" s="196"/>
      <c r="T444" s="198">
        <f>SUM(T445:T487)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9" t="s">
        <v>80</v>
      </c>
      <c r="AT444" s="200" t="s">
        <v>71</v>
      </c>
      <c r="AU444" s="200" t="s">
        <v>80</v>
      </c>
      <c r="AY444" s="199" t="s">
        <v>149</v>
      </c>
      <c r="BK444" s="201">
        <f>SUM(BK445:BK487)</f>
        <v>0</v>
      </c>
    </row>
    <row r="445" s="2" customFormat="1" ht="24.15" customHeight="1">
      <c r="A445" s="38"/>
      <c r="B445" s="39"/>
      <c r="C445" s="204" t="s">
        <v>733</v>
      </c>
      <c r="D445" s="204" t="s">
        <v>152</v>
      </c>
      <c r="E445" s="205" t="s">
        <v>734</v>
      </c>
      <c r="F445" s="206" t="s">
        <v>735</v>
      </c>
      <c r="G445" s="207" t="s">
        <v>427</v>
      </c>
      <c r="H445" s="208">
        <v>651</v>
      </c>
      <c r="I445" s="209"/>
      <c r="J445" s="210">
        <f>ROUND(I445*H445,2)</f>
        <v>0</v>
      </c>
      <c r="K445" s="206" t="s">
        <v>156</v>
      </c>
      <c r="L445" s="44"/>
      <c r="M445" s="211" t="s">
        <v>19</v>
      </c>
      <c r="N445" s="212" t="s">
        <v>43</v>
      </c>
      <c r="O445" s="84"/>
      <c r="P445" s="213">
        <f>O445*H445</f>
        <v>0</v>
      </c>
      <c r="Q445" s="213">
        <v>0.15540000000000001</v>
      </c>
      <c r="R445" s="213">
        <f>Q445*H445</f>
        <v>101.16540000000001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157</v>
      </c>
      <c r="AT445" s="215" t="s">
        <v>152</v>
      </c>
      <c r="AU445" s="215" t="s">
        <v>82</v>
      </c>
      <c r="AY445" s="17" t="s">
        <v>149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80</v>
      </c>
      <c r="BK445" s="216">
        <f>ROUND(I445*H445,2)</f>
        <v>0</v>
      </c>
      <c r="BL445" s="17" t="s">
        <v>157</v>
      </c>
      <c r="BM445" s="215" t="s">
        <v>736</v>
      </c>
    </row>
    <row r="446" s="2" customFormat="1">
      <c r="A446" s="38"/>
      <c r="B446" s="39"/>
      <c r="C446" s="40"/>
      <c r="D446" s="217" t="s">
        <v>159</v>
      </c>
      <c r="E446" s="40"/>
      <c r="F446" s="218" t="s">
        <v>737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159</v>
      </c>
      <c r="AU446" s="17" t="s">
        <v>82</v>
      </c>
    </row>
    <row r="447" s="13" customFormat="1">
      <c r="A447" s="13"/>
      <c r="B447" s="222"/>
      <c r="C447" s="223"/>
      <c r="D447" s="224" t="s">
        <v>170</v>
      </c>
      <c r="E447" s="225" t="s">
        <v>19</v>
      </c>
      <c r="F447" s="226" t="s">
        <v>738</v>
      </c>
      <c r="G447" s="223"/>
      <c r="H447" s="227">
        <v>651</v>
      </c>
      <c r="I447" s="228"/>
      <c r="J447" s="223"/>
      <c r="K447" s="223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170</v>
      </c>
      <c r="AU447" s="233" t="s">
        <v>82</v>
      </c>
      <c r="AV447" s="13" t="s">
        <v>82</v>
      </c>
      <c r="AW447" s="13" t="s">
        <v>33</v>
      </c>
      <c r="AX447" s="13" t="s">
        <v>80</v>
      </c>
      <c r="AY447" s="233" t="s">
        <v>149</v>
      </c>
    </row>
    <row r="448" s="2" customFormat="1" ht="16.5" customHeight="1">
      <c r="A448" s="38"/>
      <c r="B448" s="39"/>
      <c r="C448" s="256" t="s">
        <v>739</v>
      </c>
      <c r="D448" s="256" t="s">
        <v>602</v>
      </c>
      <c r="E448" s="257" t="s">
        <v>740</v>
      </c>
      <c r="F448" s="258" t="s">
        <v>741</v>
      </c>
      <c r="G448" s="259" t="s">
        <v>427</v>
      </c>
      <c r="H448" s="260">
        <v>522.24000000000001</v>
      </c>
      <c r="I448" s="261"/>
      <c r="J448" s="262">
        <f>ROUND(I448*H448,2)</f>
        <v>0</v>
      </c>
      <c r="K448" s="258" t="s">
        <v>156</v>
      </c>
      <c r="L448" s="263"/>
      <c r="M448" s="264" t="s">
        <v>19</v>
      </c>
      <c r="N448" s="265" t="s">
        <v>43</v>
      </c>
      <c r="O448" s="84"/>
      <c r="P448" s="213">
        <f>O448*H448</f>
        <v>0</v>
      </c>
      <c r="Q448" s="213">
        <v>0.080000000000000002</v>
      </c>
      <c r="R448" s="213">
        <f>Q448*H448</f>
        <v>41.779200000000003</v>
      </c>
      <c r="S448" s="213">
        <v>0</v>
      </c>
      <c r="T448" s="21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5" t="s">
        <v>201</v>
      </c>
      <c r="AT448" s="215" t="s">
        <v>602</v>
      </c>
      <c r="AU448" s="215" t="s">
        <v>82</v>
      </c>
      <c r="AY448" s="17" t="s">
        <v>149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7" t="s">
        <v>80</v>
      </c>
      <c r="BK448" s="216">
        <f>ROUND(I448*H448,2)</f>
        <v>0</v>
      </c>
      <c r="BL448" s="17" t="s">
        <v>157</v>
      </c>
      <c r="BM448" s="215" t="s">
        <v>742</v>
      </c>
    </row>
    <row r="449" s="13" customFormat="1">
      <c r="A449" s="13"/>
      <c r="B449" s="222"/>
      <c r="C449" s="223"/>
      <c r="D449" s="224" t="s">
        <v>170</v>
      </c>
      <c r="E449" s="223"/>
      <c r="F449" s="226" t="s">
        <v>743</v>
      </c>
      <c r="G449" s="223"/>
      <c r="H449" s="227">
        <v>522.24000000000001</v>
      </c>
      <c r="I449" s="228"/>
      <c r="J449" s="223"/>
      <c r="K449" s="223"/>
      <c r="L449" s="229"/>
      <c r="M449" s="230"/>
      <c r="N449" s="231"/>
      <c r="O449" s="231"/>
      <c r="P449" s="231"/>
      <c r="Q449" s="231"/>
      <c r="R449" s="231"/>
      <c r="S449" s="231"/>
      <c r="T449" s="23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3" t="s">
        <v>170</v>
      </c>
      <c r="AU449" s="233" t="s">
        <v>82</v>
      </c>
      <c r="AV449" s="13" t="s">
        <v>82</v>
      </c>
      <c r="AW449" s="13" t="s">
        <v>4</v>
      </c>
      <c r="AX449" s="13" t="s">
        <v>80</v>
      </c>
      <c r="AY449" s="233" t="s">
        <v>149</v>
      </c>
    </row>
    <row r="450" s="2" customFormat="1" ht="16.5" customHeight="1">
      <c r="A450" s="38"/>
      <c r="B450" s="39"/>
      <c r="C450" s="256" t="s">
        <v>744</v>
      </c>
      <c r="D450" s="256" t="s">
        <v>602</v>
      </c>
      <c r="E450" s="257" t="s">
        <v>745</v>
      </c>
      <c r="F450" s="258" t="s">
        <v>746</v>
      </c>
      <c r="G450" s="259" t="s">
        <v>155</v>
      </c>
      <c r="H450" s="260">
        <v>4</v>
      </c>
      <c r="I450" s="261"/>
      <c r="J450" s="262">
        <f>ROUND(I450*H450,2)</f>
        <v>0</v>
      </c>
      <c r="K450" s="258" t="s">
        <v>19</v>
      </c>
      <c r="L450" s="263"/>
      <c r="M450" s="264" t="s">
        <v>19</v>
      </c>
      <c r="N450" s="265" t="s">
        <v>43</v>
      </c>
      <c r="O450" s="84"/>
      <c r="P450" s="213">
        <f>O450*H450</f>
        <v>0</v>
      </c>
      <c r="Q450" s="213">
        <v>0.058999999999999997</v>
      </c>
      <c r="R450" s="213">
        <f>Q450*H450</f>
        <v>0.23599999999999999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201</v>
      </c>
      <c r="AT450" s="215" t="s">
        <v>602</v>
      </c>
      <c r="AU450" s="215" t="s">
        <v>82</v>
      </c>
      <c r="AY450" s="17" t="s">
        <v>149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80</v>
      </c>
      <c r="BK450" s="216">
        <f>ROUND(I450*H450,2)</f>
        <v>0</v>
      </c>
      <c r="BL450" s="17" t="s">
        <v>157</v>
      </c>
      <c r="BM450" s="215" t="s">
        <v>747</v>
      </c>
    </row>
    <row r="451" s="2" customFormat="1" ht="16.5" customHeight="1">
      <c r="A451" s="38"/>
      <c r="B451" s="39"/>
      <c r="C451" s="256" t="s">
        <v>748</v>
      </c>
      <c r="D451" s="256" t="s">
        <v>602</v>
      </c>
      <c r="E451" s="257" t="s">
        <v>749</v>
      </c>
      <c r="F451" s="258" t="s">
        <v>750</v>
      </c>
      <c r="G451" s="259" t="s">
        <v>155</v>
      </c>
      <c r="H451" s="260">
        <v>84</v>
      </c>
      <c r="I451" s="261"/>
      <c r="J451" s="262">
        <f>ROUND(I451*H451,2)</f>
        <v>0</v>
      </c>
      <c r="K451" s="258" t="s">
        <v>19</v>
      </c>
      <c r="L451" s="263"/>
      <c r="M451" s="264" t="s">
        <v>19</v>
      </c>
      <c r="N451" s="265" t="s">
        <v>43</v>
      </c>
      <c r="O451" s="84"/>
      <c r="P451" s="213">
        <f>O451*H451</f>
        <v>0</v>
      </c>
      <c r="Q451" s="213">
        <v>0.060499999999999998</v>
      </c>
      <c r="R451" s="213">
        <f>Q451*H451</f>
        <v>5.0819999999999999</v>
      </c>
      <c r="S451" s="213">
        <v>0</v>
      </c>
      <c r="T451" s="21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5" t="s">
        <v>201</v>
      </c>
      <c r="AT451" s="215" t="s">
        <v>602</v>
      </c>
      <c r="AU451" s="215" t="s">
        <v>82</v>
      </c>
      <c r="AY451" s="17" t="s">
        <v>149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7" t="s">
        <v>80</v>
      </c>
      <c r="BK451" s="216">
        <f>ROUND(I451*H451,2)</f>
        <v>0</v>
      </c>
      <c r="BL451" s="17" t="s">
        <v>157</v>
      </c>
      <c r="BM451" s="215" t="s">
        <v>751</v>
      </c>
    </row>
    <row r="452" s="2" customFormat="1" ht="16.5" customHeight="1">
      <c r="A452" s="38"/>
      <c r="B452" s="39"/>
      <c r="C452" s="256" t="s">
        <v>752</v>
      </c>
      <c r="D452" s="256" t="s">
        <v>602</v>
      </c>
      <c r="E452" s="257" t="s">
        <v>753</v>
      </c>
      <c r="F452" s="258" t="s">
        <v>754</v>
      </c>
      <c r="G452" s="259" t="s">
        <v>155</v>
      </c>
      <c r="H452" s="260">
        <v>26</v>
      </c>
      <c r="I452" s="261"/>
      <c r="J452" s="262">
        <f>ROUND(I452*H452,2)</f>
        <v>0</v>
      </c>
      <c r="K452" s="258" t="s">
        <v>19</v>
      </c>
      <c r="L452" s="263"/>
      <c r="M452" s="264" t="s">
        <v>19</v>
      </c>
      <c r="N452" s="265" t="s">
        <v>43</v>
      </c>
      <c r="O452" s="84"/>
      <c r="P452" s="213">
        <f>O452*H452</f>
        <v>0</v>
      </c>
      <c r="Q452" s="213">
        <v>0.052499999999999998</v>
      </c>
      <c r="R452" s="213">
        <f>Q452*H452</f>
        <v>1.365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201</v>
      </c>
      <c r="AT452" s="215" t="s">
        <v>602</v>
      </c>
      <c r="AU452" s="215" t="s">
        <v>82</v>
      </c>
      <c r="AY452" s="17" t="s">
        <v>149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80</v>
      </c>
      <c r="BK452" s="216">
        <f>ROUND(I452*H452,2)</f>
        <v>0</v>
      </c>
      <c r="BL452" s="17" t="s">
        <v>157</v>
      </c>
      <c r="BM452" s="215" t="s">
        <v>755</v>
      </c>
    </row>
    <row r="453" s="2" customFormat="1" ht="16.5" customHeight="1">
      <c r="A453" s="38"/>
      <c r="B453" s="39"/>
      <c r="C453" s="256" t="s">
        <v>756</v>
      </c>
      <c r="D453" s="256" t="s">
        <v>602</v>
      </c>
      <c r="E453" s="257" t="s">
        <v>757</v>
      </c>
      <c r="F453" s="258" t="s">
        <v>758</v>
      </c>
      <c r="G453" s="259" t="s">
        <v>427</v>
      </c>
      <c r="H453" s="260">
        <v>34.68</v>
      </c>
      <c r="I453" s="261"/>
      <c r="J453" s="262">
        <f>ROUND(I453*H453,2)</f>
        <v>0</v>
      </c>
      <c r="K453" s="258" t="s">
        <v>156</v>
      </c>
      <c r="L453" s="263"/>
      <c r="M453" s="264" t="s">
        <v>19</v>
      </c>
      <c r="N453" s="265" t="s">
        <v>43</v>
      </c>
      <c r="O453" s="84"/>
      <c r="P453" s="213">
        <f>O453*H453</f>
        <v>0</v>
      </c>
      <c r="Q453" s="213">
        <v>0.055</v>
      </c>
      <c r="R453" s="213">
        <f>Q453*H453</f>
        <v>1.9074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201</v>
      </c>
      <c r="AT453" s="215" t="s">
        <v>602</v>
      </c>
      <c r="AU453" s="215" t="s">
        <v>82</v>
      </c>
      <c r="AY453" s="17" t="s">
        <v>149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80</v>
      </c>
      <c r="BK453" s="216">
        <f>ROUND(I453*H453,2)</f>
        <v>0</v>
      </c>
      <c r="BL453" s="17" t="s">
        <v>157</v>
      </c>
      <c r="BM453" s="215" t="s">
        <v>759</v>
      </c>
    </row>
    <row r="454" s="13" customFormat="1">
      <c r="A454" s="13"/>
      <c r="B454" s="222"/>
      <c r="C454" s="223"/>
      <c r="D454" s="224" t="s">
        <v>170</v>
      </c>
      <c r="E454" s="223"/>
      <c r="F454" s="226" t="s">
        <v>760</v>
      </c>
      <c r="G454" s="223"/>
      <c r="H454" s="227">
        <v>34.68</v>
      </c>
      <c r="I454" s="228"/>
      <c r="J454" s="223"/>
      <c r="K454" s="223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170</v>
      </c>
      <c r="AU454" s="233" t="s">
        <v>82</v>
      </c>
      <c r="AV454" s="13" t="s">
        <v>82</v>
      </c>
      <c r="AW454" s="13" t="s">
        <v>4</v>
      </c>
      <c r="AX454" s="13" t="s">
        <v>80</v>
      </c>
      <c r="AY454" s="233" t="s">
        <v>149</v>
      </c>
    </row>
    <row r="455" s="2" customFormat="1" ht="16.5" customHeight="1">
      <c r="A455" s="38"/>
      <c r="B455" s="39"/>
      <c r="C455" s="256" t="s">
        <v>761</v>
      </c>
      <c r="D455" s="256" t="s">
        <v>602</v>
      </c>
      <c r="E455" s="257" t="s">
        <v>762</v>
      </c>
      <c r="F455" s="258" t="s">
        <v>763</v>
      </c>
      <c r="G455" s="259" t="s">
        <v>427</v>
      </c>
      <c r="H455" s="260">
        <v>10.199999999999999</v>
      </c>
      <c r="I455" s="261"/>
      <c r="J455" s="262">
        <f>ROUND(I455*H455,2)</f>
        <v>0</v>
      </c>
      <c r="K455" s="258" t="s">
        <v>156</v>
      </c>
      <c r="L455" s="263"/>
      <c r="M455" s="264" t="s">
        <v>19</v>
      </c>
      <c r="N455" s="265" t="s">
        <v>43</v>
      </c>
      <c r="O455" s="84"/>
      <c r="P455" s="213">
        <f>O455*H455</f>
        <v>0</v>
      </c>
      <c r="Q455" s="213">
        <v>0.065670000000000006</v>
      </c>
      <c r="R455" s="213">
        <f>Q455*H455</f>
        <v>0.66983400000000004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201</v>
      </c>
      <c r="AT455" s="215" t="s">
        <v>602</v>
      </c>
      <c r="AU455" s="215" t="s">
        <v>82</v>
      </c>
      <c r="AY455" s="17" t="s">
        <v>149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80</v>
      </c>
      <c r="BK455" s="216">
        <f>ROUND(I455*H455,2)</f>
        <v>0</v>
      </c>
      <c r="BL455" s="17" t="s">
        <v>157</v>
      </c>
      <c r="BM455" s="215" t="s">
        <v>764</v>
      </c>
    </row>
    <row r="456" s="13" customFormat="1">
      <c r="A456" s="13"/>
      <c r="B456" s="222"/>
      <c r="C456" s="223"/>
      <c r="D456" s="224" t="s">
        <v>170</v>
      </c>
      <c r="E456" s="225" t="s">
        <v>19</v>
      </c>
      <c r="F456" s="226" t="s">
        <v>765</v>
      </c>
      <c r="G456" s="223"/>
      <c r="H456" s="227">
        <v>10</v>
      </c>
      <c r="I456" s="228"/>
      <c r="J456" s="223"/>
      <c r="K456" s="223"/>
      <c r="L456" s="229"/>
      <c r="M456" s="230"/>
      <c r="N456" s="231"/>
      <c r="O456" s="231"/>
      <c r="P456" s="231"/>
      <c r="Q456" s="231"/>
      <c r="R456" s="231"/>
      <c r="S456" s="231"/>
      <c r="T456" s="23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3" t="s">
        <v>170</v>
      </c>
      <c r="AU456" s="233" t="s">
        <v>82</v>
      </c>
      <c r="AV456" s="13" t="s">
        <v>82</v>
      </c>
      <c r="AW456" s="13" t="s">
        <v>33</v>
      </c>
      <c r="AX456" s="13" t="s">
        <v>80</v>
      </c>
      <c r="AY456" s="233" t="s">
        <v>149</v>
      </c>
    </row>
    <row r="457" s="13" customFormat="1">
      <c r="A457" s="13"/>
      <c r="B457" s="222"/>
      <c r="C457" s="223"/>
      <c r="D457" s="224" t="s">
        <v>170</v>
      </c>
      <c r="E457" s="223"/>
      <c r="F457" s="226" t="s">
        <v>766</v>
      </c>
      <c r="G457" s="223"/>
      <c r="H457" s="227">
        <v>10.199999999999999</v>
      </c>
      <c r="I457" s="228"/>
      <c r="J457" s="223"/>
      <c r="K457" s="223"/>
      <c r="L457" s="229"/>
      <c r="M457" s="230"/>
      <c r="N457" s="231"/>
      <c r="O457" s="231"/>
      <c r="P457" s="231"/>
      <c r="Q457" s="231"/>
      <c r="R457" s="231"/>
      <c r="S457" s="231"/>
      <c r="T457" s="23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3" t="s">
        <v>170</v>
      </c>
      <c r="AU457" s="233" t="s">
        <v>82</v>
      </c>
      <c r="AV457" s="13" t="s">
        <v>82</v>
      </c>
      <c r="AW457" s="13" t="s">
        <v>4</v>
      </c>
      <c r="AX457" s="13" t="s">
        <v>80</v>
      </c>
      <c r="AY457" s="233" t="s">
        <v>149</v>
      </c>
    </row>
    <row r="458" s="2" customFormat="1" ht="24.15" customHeight="1">
      <c r="A458" s="38"/>
      <c r="B458" s="39"/>
      <c r="C458" s="204" t="s">
        <v>767</v>
      </c>
      <c r="D458" s="204" t="s">
        <v>152</v>
      </c>
      <c r="E458" s="205" t="s">
        <v>768</v>
      </c>
      <c r="F458" s="206" t="s">
        <v>769</v>
      </c>
      <c r="G458" s="207" t="s">
        <v>427</v>
      </c>
      <c r="H458" s="208">
        <v>303.80000000000001</v>
      </c>
      <c r="I458" s="209"/>
      <c r="J458" s="210">
        <f>ROUND(I458*H458,2)</f>
        <v>0</v>
      </c>
      <c r="K458" s="206" t="s">
        <v>156</v>
      </c>
      <c r="L458" s="44"/>
      <c r="M458" s="211" t="s">
        <v>19</v>
      </c>
      <c r="N458" s="212" t="s">
        <v>43</v>
      </c>
      <c r="O458" s="84"/>
      <c r="P458" s="213">
        <f>O458*H458</f>
        <v>0</v>
      </c>
      <c r="Q458" s="213">
        <v>0.16849</v>
      </c>
      <c r="R458" s="213">
        <f>Q458*H458</f>
        <v>51.187262000000004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157</v>
      </c>
      <c r="AT458" s="215" t="s">
        <v>152</v>
      </c>
      <c r="AU458" s="215" t="s">
        <v>82</v>
      </c>
      <c r="AY458" s="17" t="s">
        <v>149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80</v>
      </c>
      <c r="BK458" s="216">
        <f>ROUND(I458*H458,2)</f>
        <v>0</v>
      </c>
      <c r="BL458" s="17" t="s">
        <v>157</v>
      </c>
      <c r="BM458" s="215" t="s">
        <v>770</v>
      </c>
    </row>
    <row r="459" s="2" customFormat="1">
      <c r="A459" s="38"/>
      <c r="B459" s="39"/>
      <c r="C459" s="40"/>
      <c r="D459" s="217" t="s">
        <v>159</v>
      </c>
      <c r="E459" s="40"/>
      <c r="F459" s="218" t="s">
        <v>771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159</v>
      </c>
      <c r="AU459" s="17" t="s">
        <v>82</v>
      </c>
    </row>
    <row r="460" s="13" customFormat="1">
      <c r="A460" s="13"/>
      <c r="B460" s="222"/>
      <c r="C460" s="223"/>
      <c r="D460" s="224" t="s">
        <v>170</v>
      </c>
      <c r="E460" s="225" t="s">
        <v>19</v>
      </c>
      <c r="F460" s="226" t="s">
        <v>772</v>
      </c>
      <c r="G460" s="223"/>
      <c r="H460" s="227">
        <v>303.80000000000001</v>
      </c>
      <c r="I460" s="228"/>
      <c r="J460" s="223"/>
      <c r="K460" s="223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170</v>
      </c>
      <c r="AU460" s="233" t="s">
        <v>82</v>
      </c>
      <c r="AV460" s="13" t="s">
        <v>82</v>
      </c>
      <c r="AW460" s="13" t="s">
        <v>33</v>
      </c>
      <c r="AX460" s="13" t="s">
        <v>80</v>
      </c>
      <c r="AY460" s="233" t="s">
        <v>149</v>
      </c>
    </row>
    <row r="461" s="2" customFormat="1" ht="16.5" customHeight="1">
      <c r="A461" s="38"/>
      <c r="B461" s="39"/>
      <c r="C461" s="256" t="s">
        <v>773</v>
      </c>
      <c r="D461" s="256" t="s">
        <v>602</v>
      </c>
      <c r="E461" s="257" t="s">
        <v>774</v>
      </c>
      <c r="F461" s="258" t="s">
        <v>775</v>
      </c>
      <c r="G461" s="259" t="s">
        <v>427</v>
      </c>
      <c r="H461" s="260">
        <v>298.86000000000001</v>
      </c>
      <c r="I461" s="261"/>
      <c r="J461" s="262">
        <f>ROUND(I461*H461,2)</f>
        <v>0</v>
      </c>
      <c r="K461" s="258" t="s">
        <v>156</v>
      </c>
      <c r="L461" s="263"/>
      <c r="M461" s="264" t="s">
        <v>19</v>
      </c>
      <c r="N461" s="265" t="s">
        <v>43</v>
      </c>
      <c r="O461" s="84"/>
      <c r="P461" s="213">
        <f>O461*H461</f>
        <v>0</v>
      </c>
      <c r="Q461" s="213">
        <v>0.14999999999999999</v>
      </c>
      <c r="R461" s="213">
        <f>Q461*H461</f>
        <v>44.829000000000001</v>
      </c>
      <c r="S461" s="213">
        <v>0</v>
      </c>
      <c r="T461" s="21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5" t="s">
        <v>201</v>
      </c>
      <c r="AT461" s="215" t="s">
        <v>602</v>
      </c>
      <c r="AU461" s="215" t="s">
        <v>82</v>
      </c>
      <c r="AY461" s="17" t="s">
        <v>149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7" t="s">
        <v>80</v>
      </c>
      <c r="BK461" s="216">
        <f>ROUND(I461*H461,2)</f>
        <v>0</v>
      </c>
      <c r="BL461" s="17" t="s">
        <v>157</v>
      </c>
      <c r="BM461" s="215" t="s">
        <v>776</v>
      </c>
    </row>
    <row r="462" s="13" customFormat="1">
      <c r="A462" s="13"/>
      <c r="B462" s="222"/>
      <c r="C462" s="223"/>
      <c r="D462" s="224" t="s">
        <v>170</v>
      </c>
      <c r="E462" s="223"/>
      <c r="F462" s="226" t="s">
        <v>777</v>
      </c>
      <c r="G462" s="223"/>
      <c r="H462" s="227">
        <v>298.86000000000001</v>
      </c>
      <c r="I462" s="228"/>
      <c r="J462" s="223"/>
      <c r="K462" s="223"/>
      <c r="L462" s="229"/>
      <c r="M462" s="230"/>
      <c r="N462" s="231"/>
      <c r="O462" s="231"/>
      <c r="P462" s="231"/>
      <c r="Q462" s="231"/>
      <c r="R462" s="231"/>
      <c r="S462" s="231"/>
      <c r="T462" s="23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3" t="s">
        <v>170</v>
      </c>
      <c r="AU462" s="233" t="s">
        <v>82</v>
      </c>
      <c r="AV462" s="13" t="s">
        <v>82</v>
      </c>
      <c r="AW462" s="13" t="s">
        <v>4</v>
      </c>
      <c r="AX462" s="13" t="s">
        <v>80</v>
      </c>
      <c r="AY462" s="233" t="s">
        <v>149</v>
      </c>
    </row>
    <row r="463" s="2" customFormat="1" ht="16.5" customHeight="1">
      <c r="A463" s="38"/>
      <c r="B463" s="39"/>
      <c r="C463" s="256" t="s">
        <v>778</v>
      </c>
      <c r="D463" s="256" t="s">
        <v>602</v>
      </c>
      <c r="E463" s="257" t="s">
        <v>779</v>
      </c>
      <c r="F463" s="258" t="s">
        <v>780</v>
      </c>
      <c r="G463" s="259" t="s">
        <v>427</v>
      </c>
      <c r="H463" s="260">
        <v>0.81599999999999995</v>
      </c>
      <c r="I463" s="261"/>
      <c r="J463" s="262">
        <f>ROUND(I463*H463,2)</f>
        <v>0</v>
      </c>
      <c r="K463" s="258" t="s">
        <v>156</v>
      </c>
      <c r="L463" s="263"/>
      <c r="M463" s="264" t="s">
        <v>19</v>
      </c>
      <c r="N463" s="265" t="s">
        <v>43</v>
      </c>
      <c r="O463" s="84"/>
      <c r="P463" s="213">
        <f>O463*H463</f>
        <v>0</v>
      </c>
      <c r="Q463" s="213">
        <v>0.14999999999999999</v>
      </c>
      <c r="R463" s="213">
        <f>Q463*H463</f>
        <v>0.12239999999999998</v>
      </c>
      <c r="S463" s="213">
        <v>0</v>
      </c>
      <c r="T463" s="21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5" t="s">
        <v>201</v>
      </c>
      <c r="AT463" s="215" t="s">
        <v>602</v>
      </c>
      <c r="AU463" s="215" t="s">
        <v>82</v>
      </c>
      <c r="AY463" s="17" t="s">
        <v>149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7" t="s">
        <v>80</v>
      </c>
      <c r="BK463" s="216">
        <f>ROUND(I463*H463,2)</f>
        <v>0</v>
      </c>
      <c r="BL463" s="17" t="s">
        <v>157</v>
      </c>
      <c r="BM463" s="215" t="s">
        <v>781</v>
      </c>
    </row>
    <row r="464" s="13" customFormat="1">
      <c r="A464" s="13"/>
      <c r="B464" s="222"/>
      <c r="C464" s="223"/>
      <c r="D464" s="224" t="s">
        <v>170</v>
      </c>
      <c r="E464" s="223"/>
      <c r="F464" s="226" t="s">
        <v>782</v>
      </c>
      <c r="G464" s="223"/>
      <c r="H464" s="227">
        <v>0.81599999999999995</v>
      </c>
      <c r="I464" s="228"/>
      <c r="J464" s="223"/>
      <c r="K464" s="223"/>
      <c r="L464" s="229"/>
      <c r="M464" s="230"/>
      <c r="N464" s="231"/>
      <c r="O464" s="231"/>
      <c r="P464" s="231"/>
      <c r="Q464" s="231"/>
      <c r="R464" s="231"/>
      <c r="S464" s="231"/>
      <c r="T464" s="23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3" t="s">
        <v>170</v>
      </c>
      <c r="AU464" s="233" t="s">
        <v>82</v>
      </c>
      <c r="AV464" s="13" t="s">
        <v>82</v>
      </c>
      <c r="AW464" s="13" t="s">
        <v>4</v>
      </c>
      <c r="AX464" s="13" t="s">
        <v>80</v>
      </c>
      <c r="AY464" s="233" t="s">
        <v>149</v>
      </c>
    </row>
    <row r="465" s="2" customFormat="1" ht="16.5" customHeight="1">
      <c r="A465" s="38"/>
      <c r="B465" s="39"/>
      <c r="C465" s="256" t="s">
        <v>783</v>
      </c>
      <c r="D465" s="256" t="s">
        <v>602</v>
      </c>
      <c r="E465" s="257" t="s">
        <v>784</v>
      </c>
      <c r="F465" s="258" t="s">
        <v>785</v>
      </c>
      <c r="G465" s="259" t="s">
        <v>427</v>
      </c>
      <c r="H465" s="260">
        <v>8.1600000000000001</v>
      </c>
      <c r="I465" s="261"/>
      <c r="J465" s="262">
        <f>ROUND(I465*H465,2)</f>
        <v>0</v>
      </c>
      <c r="K465" s="258" t="s">
        <v>156</v>
      </c>
      <c r="L465" s="263"/>
      <c r="M465" s="264" t="s">
        <v>19</v>
      </c>
      <c r="N465" s="265" t="s">
        <v>43</v>
      </c>
      <c r="O465" s="84"/>
      <c r="P465" s="213">
        <f>O465*H465</f>
        <v>0</v>
      </c>
      <c r="Q465" s="213">
        <v>0.14999999999999999</v>
      </c>
      <c r="R465" s="213">
        <f>Q465*H465</f>
        <v>1.224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201</v>
      </c>
      <c r="AT465" s="215" t="s">
        <v>602</v>
      </c>
      <c r="AU465" s="215" t="s">
        <v>82</v>
      </c>
      <c r="AY465" s="17" t="s">
        <v>149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80</v>
      </c>
      <c r="BK465" s="216">
        <f>ROUND(I465*H465,2)</f>
        <v>0</v>
      </c>
      <c r="BL465" s="17" t="s">
        <v>157</v>
      </c>
      <c r="BM465" s="215" t="s">
        <v>786</v>
      </c>
    </row>
    <row r="466" s="13" customFormat="1">
      <c r="A466" s="13"/>
      <c r="B466" s="222"/>
      <c r="C466" s="223"/>
      <c r="D466" s="224" t="s">
        <v>170</v>
      </c>
      <c r="E466" s="223"/>
      <c r="F466" s="226" t="s">
        <v>787</v>
      </c>
      <c r="G466" s="223"/>
      <c r="H466" s="227">
        <v>8.1600000000000001</v>
      </c>
      <c r="I466" s="228"/>
      <c r="J466" s="223"/>
      <c r="K466" s="223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170</v>
      </c>
      <c r="AU466" s="233" t="s">
        <v>82</v>
      </c>
      <c r="AV466" s="13" t="s">
        <v>82</v>
      </c>
      <c r="AW466" s="13" t="s">
        <v>4</v>
      </c>
      <c r="AX466" s="13" t="s">
        <v>80</v>
      </c>
      <c r="AY466" s="233" t="s">
        <v>149</v>
      </c>
    </row>
    <row r="467" s="2" customFormat="1" ht="16.5" customHeight="1">
      <c r="A467" s="38"/>
      <c r="B467" s="39"/>
      <c r="C467" s="256" t="s">
        <v>788</v>
      </c>
      <c r="D467" s="256" t="s">
        <v>602</v>
      </c>
      <c r="E467" s="257" t="s">
        <v>789</v>
      </c>
      <c r="F467" s="258" t="s">
        <v>790</v>
      </c>
      <c r="G467" s="259" t="s">
        <v>427</v>
      </c>
      <c r="H467" s="260">
        <v>2.04</v>
      </c>
      <c r="I467" s="261"/>
      <c r="J467" s="262">
        <f>ROUND(I467*H467,2)</f>
        <v>0</v>
      </c>
      <c r="K467" s="258" t="s">
        <v>19</v>
      </c>
      <c r="L467" s="263"/>
      <c r="M467" s="264" t="s">
        <v>19</v>
      </c>
      <c r="N467" s="265" t="s">
        <v>43</v>
      </c>
      <c r="O467" s="84"/>
      <c r="P467" s="213">
        <f>O467*H467</f>
        <v>0</v>
      </c>
      <c r="Q467" s="213">
        <v>0.14999999999999999</v>
      </c>
      <c r="R467" s="213">
        <f>Q467*H467</f>
        <v>0.30599999999999999</v>
      </c>
      <c r="S467" s="213">
        <v>0</v>
      </c>
      <c r="T467" s="214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15" t="s">
        <v>201</v>
      </c>
      <c r="AT467" s="215" t="s">
        <v>602</v>
      </c>
      <c r="AU467" s="215" t="s">
        <v>82</v>
      </c>
      <c r="AY467" s="17" t="s">
        <v>149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7" t="s">
        <v>80</v>
      </c>
      <c r="BK467" s="216">
        <f>ROUND(I467*H467,2)</f>
        <v>0</v>
      </c>
      <c r="BL467" s="17" t="s">
        <v>157</v>
      </c>
      <c r="BM467" s="215" t="s">
        <v>791</v>
      </c>
    </row>
    <row r="468" s="13" customFormat="1">
      <c r="A468" s="13"/>
      <c r="B468" s="222"/>
      <c r="C468" s="223"/>
      <c r="D468" s="224" t="s">
        <v>170</v>
      </c>
      <c r="E468" s="223"/>
      <c r="F468" s="226" t="s">
        <v>792</v>
      </c>
      <c r="G468" s="223"/>
      <c r="H468" s="227">
        <v>2.04</v>
      </c>
      <c r="I468" s="228"/>
      <c r="J468" s="223"/>
      <c r="K468" s="223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170</v>
      </c>
      <c r="AU468" s="233" t="s">
        <v>82</v>
      </c>
      <c r="AV468" s="13" t="s">
        <v>82</v>
      </c>
      <c r="AW468" s="13" t="s">
        <v>4</v>
      </c>
      <c r="AX468" s="13" t="s">
        <v>80</v>
      </c>
      <c r="AY468" s="233" t="s">
        <v>149</v>
      </c>
    </row>
    <row r="469" s="2" customFormat="1" ht="16.5" customHeight="1">
      <c r="A469" s="38"/>
      <c r="B469" s="39"/>
      <c r="C469" s="256" t="s">
        <v>793</v>
      </c>
      <c r="D469" s="256" t="s">
        <v>602</v>
      </c>
      <c r="E469" s="257" t="s">
        <v>794</v>
      </c>
      <c r="F469" s="258" t="s">
        <v>795</v>
      </c>
      <c r="G469" s="259" t="s">
        <v>427</v>
      </c>
      <c r="H469" s="260">
        <v>2.04</v>
      </c>
      <c r="I469" s="261"/>
      <c r="J469" s="262">
        <f>ROUND(I469*H469,2)</f>
        <v>0</v>
      </c>
      <c r="K469" s="258" t="s">
        <v>19</v>
      </c>
      <c r="L469" s="263"/>
      <c r="M469" s="264" t="s">
        <v>19</v>
      </c>
      <c r="N469" s="265" t="s">
        <v>43</v>
      </c>
      <c r="O469" s="84"/>
      <c r="P469" s="213">
        <f>O469*H469</f>
        <v>0</v>
      </c>
      <c r="Q469" s="213">
        <v>0.14999999999999999</v>
      </c>
      <c r="R469" s="213">
        <f>Q469*H469</f>
        <v>0.30599999999999999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201</v>
      </c>
      <c r="AT469" s="215" t="s">
        <v>602</v>
      </c>
      <c r="AU469" s="215" t="s">
        <v>82</v>
      </c>
      <c r="AY469" s="17" t="s">
        <v>149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80</v>
      </c>
      <c r="BK469" s="216">
        <f>ROUND(I469*H469,2)</f>
        <v>0</v>
      </c>
      <c r="BL469" s="17" t="s">
        <v>157</v>
      </c>
      <c r="BM469" s="215" t="s">
        <v>796</v>
      </c>
    </row>
    <row r="470" s="13" customFormat="1">
      <c r="A470" s="13"/>
      <c r="B470" s="222"/>
      <c r="C470" s="223"/>
      <c r="D470" s="224" t="s">
        <v>170</v>
      </c>
      <c r="E470" s="223"/>
      <c r="F470" s="226" t="s">
        <v>792</v>
      </c>
      <c r="G470" s="223"/>
      <c r="H470" s="227">
        <v>2.04</v>
      </c>
      <c r="I470" s="228"/>
      <c r="J470" s="223"/>
      <c r="K470" s="223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170</v>
      </c>
      <c r="AU470" s="233" t="s">
        <v>82</v>
      </c>
      <c r="AV470" s="13" t="s">
        <v>82</v>
      </c>
      <c r="AW470" s="13" t="s">
        <v>4</v>
      </c>
      <c r="AX470" s="13" t="s">
        <v>80</v>
      </c>
      <c r="AY470" s="233" t="s">
        <v>149</v>
      </c>
    </row>
    <row r="471" s="2" customFormat="1" ht="24.15" customHeight="1">
      <c r="A471" s="38"/>
      <c r="B471" s="39"/>
      <c r="C471" s="204" t="s">
        <v>797</v>
      </c>
      <c r="D471" s="204" t="s">
        <v>152</v>
      </c>
      <c r="E471" s="205" t="s">
        <v>798</v>
      </c>
      <c r="F471" s="206" t="s">
        <v>799</v>
      </c>
      <c r="G471" s="207" t="s">
        <v>427</v>
      </c>
      <c r="H471" s="208">
        <v>749</v>
      </c>
      <c r="I471" s="209"/>
      <c r="J471" s="210">
        <f>ROUND(I471*H471,2)</f>
        <v>0</v>
      </c>
      <c r="K471" s="206" t="s">
        <v>156</v>
      </c>
      <c r="L471" s="44"/>
      <c r="M471" s="211" t="s">
        <v>19</v>
      </c>
      <c r="N471" s="212" t="s">
        <v>43</v>
      </c>
      <c r="O471" s="84"/>
      <c r="P471" s="213">
        <f>O471*H471</f>
        <v>0</v>
      </c>
      <c r="Q471" s="213">
        <v>0.1295</v>
      </c>
      <c r="R471" s="213">
        <f>Q471*H471</f>
        <v>96.995500000000007</v>
      </c>
      <c r="S471" s="213">
        <v>0</v>
      </c>
      <c r="T471" s="21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15" t="s">
        <v>157</v>
      </c>
      <c r="AT471" s="215" t="s">
        <v>152</v>
      </c>
      <c r="AU471" s="215" t="s">
        <v>82</v>
      </c>
      <c r="AY471" s="17" t="s">
        <v>149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17" t="s">
        <v>80</v>
      </c>
      <c r="BK471" s="216">
        <f>ROUND(I471*H471,2)</f>
        <v>0</v>
      </c>
      <c r="BL471" s="17" t="s">
        <v>157</v>
      </c>
      <c r="BM471" s="215" t="s">
        <v>800</v>
      </c>
    </row>
    <row r="472" s="2" customFormat="1">
      <c r="A472" s="38"/>
      <c r="B472" s="39"/>
      <c r="C472" s="40"/>
      <c r="D472" s="217" t="s">
        <v>159</v>
      </c>
      <c r="E472" s="40"/>
      <c r="F472" s="218" t="s">
        <v>801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159</v>
      </c>
      <c r="AU472" s="17" t="s">
        <v>82</v>
      </c>
    </row>
    <row r="473" s="2" customFormat="1" ht="16.5" customHeight="1">
      <c r="A473" s="38"/>
      <c r="B473" s="39"/>
      <c r="C473" s="256" t="s">
        <v>802</v>
      </c>
      <c r="D473" s="256" t="s">
        <v>602</v>
      </c>
      <c r="E473" s="257" t="s">
        <v>803</v>
      </c>
      <c r="F473" s="258" t="s">
        <v>804</v>
      </c>
      <c r="G473" s="259" t="s">
        <v>427</v>
      </c>
      <c r="H473" s="260">
        <v>763.98000000000002</v>
      </c>
      <c r="I473" s="261"/>
      <c r="J473" s="262">
        <f>ROUND(I473*H473,2)</f>
        <v>0</v>
      </c>
      <c r="K473" s="258" t="s">
        <v>156</v>
      </c>
      <c r="L473" s="263"/>
      <c r="M473" s="264" t="s">
        <v>19</v>
      </c>
      <c r="N473" s="265" t="s">
        <v>43</v>
      </c>
      <c r="O473" s="84"/>
      <c r="P473" s="213">
        <f>O473*H473</f>
        <v>0</v>
      </c>
      <c r="Q473" s="213">
        <v>0.044999999999999998</v>
      </c>
      <c r="R473" s="213">
        <f>Q473*H473</f>
        <v>34.379100000000001</v>
      </c>
      <c r="S473" s="213">
        <v>0</v>
      </c>
      <c r="T473" s="21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5" t="s">
        <v>201</v>
      </c>
      <c r="AT473" s="215" t="s">
        <v>602</v>
      </c>
      <c r="AU473" s="215" t="s">
        <v>82</v>
      </c>
      <c r="AY473" s="17" t="s">
        <v>149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7" t="s">
        <v>80</v>
      </c>
      <c r="BK473" s="216">
        <f>ROUND(I473*H473,2)</f>
        <v>0</v>
      </c>
      <c r="BL473" s="17" t="s">
        <v>157</v>
      </c>
      <c r="BM473" s="215" t="s">
        <v>805</v>
      </c>
    </row>
    <row r="474" s="13" customFormat="1">
      <c r="A474" s="13"/>
      <c r="B474" s="222"/>
      <c r="C474" s="223"/>
      <c r="D474" s="224" t="s">
        <v>170</v>
      </c>
      <c r="E474" s="223"/>
      <c r="F474" s="226" t="s">
        <v>806</v>
      </c>
      <c r="G474" s="223"/>
      <c r="H474" s="227">
        <v>763.98000000000002</v>
      </c>
      <c r="I474" s="228"/>
      <c r="J474" s="223"/>
      <c r="K474" s="223"/>
      <c r="L474" s="229"/>
      <c r="M474" s="230"/>
      <c r="N474" s="231"/>
      <c r="O474" s="231"/>
      <c r="P474" s="231"/>
      <c r="Q474" s="231"/>
      <c r="R474" s="231"/>
      <c r="S474" s="231"/>
      <c r="T474" s="23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3" t="s">
        <v>170</v>
      </c>
      <c r="AU474" s="233" t="s">
        <v>82</v>
      </c>
      <c r="AV474" s="13" t="s">
        <v>82</v>
      </c>
      <c r="AW474" s="13" t="s">
        <v>4</v>
      </c>
      <c r="AX474" s="13" t="s">
        <v>80</v>
      </c>
      <c r="AY474" s="233" t="s">
        <v>149</v>
      </c>
    </row>
    <row r="475" s="2" customFormat="1" ht="24.15" customHeight="1">
      <c r="A475" s="38"/>
      <c r="B475" s="39"/>
      <c r="C475" s="204" t="s">
        <v>807</v>
      </c>
      <c r="D475" s="204" t="s">
        <v>152</v>
      </c>
      <c r="E475" s="205" t="s">
        <v>808</v>
      </c>
      <c r="F475" s="206" t="s">
        <v>809</v>
      </c>
      <c r="G475" s="207" t="s">
        <v>427</v>
      </c>
      <c r="H475" s="208">
        <v>38</v>
      </c>
      <c r="I475" s="209"/>
      <c r="J475" s="210">
        <f>ROUND(I475*H475,2)</f>
        <v>0</v>
      </c>
      <c r="K475" s="206" t="s">
        <v>156</v>
      </c>
      <c r="L475" s="44"/>
      <c r="M475" s="211" t="s">
        <v>19</v>
      </c>
      <c r="N475" s="212" t="s">
        <v>43</v>
      </c>
      <c r="O475" s="84"/>
      <c r="P475" s="213">
        <f>O475*H475</f>
        <v>0</v>
      </c>
      <c r="Q475" s="213">
        <v>0.16849</v>
      </c>
      <c r="R475" s="213">
        <f>Q475*H475</f>
        <v>6.4026199999999998</v>
      </c>
      <c r="S475" s="213">
        <v>0</v>
      </c>
      <c r="T475" s="21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5" t="s">
        <v>157</v>
      </c>
      <c r="AT475" s="215" t="s">
        <v>152</v>
      </c>
      <c r="AU475" s="215" t="s">
        <v>82</v>
      </c>
      <c r="AY475" s="17" t="s">
        <v>149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7" t="s">
        <v>80</v>
      </c>
      <c r="BK475" s="216">
        <f>ROUND(I475*H475,2)</f>
        <v>0</v>
      </c>
      <c r="BL475" s="17" t="s">
        <v>157</v>
      </c>
      <c r="BM475" s="215" t="s">
        <v>810</v>
      </c>
    </row>
    <row r="476" s="2" customFormat="1">
      <c r="A476" s="38"/>
      <c r="B476" s="39"/>
      <c r="C476" s="40"/>
      <c r="D476" s="217" t="s">
        <v>159</v>
      </c>
      <c r="E476" s="40"/>
      <c r="F476" s="218" t="s">
        <v>811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159</v>
      </c>
      <c r="AU476" s="17" t="s">
        <v>82</v>
      </c>
    </row>
    <row r="477" s="13" customFormat="1">
      <c r="A477" s="13"/>
      <c r="B477" s="222"/>
      <c r="C477" s="223"/>
      <c r="D477" s="224" t="s">
        <v>170</v>
      </c>
      <c r="E477" s="225" t="s">
        <v>19</v>
      </c>
      <c r="F477" s="226" t="s">
        <v>812</v>
      </c>
      <c r="G477" s="223"/>
      <c r="H477" s="227">
        <v>38</v>
      </c>
      <c r="I477" s="228"/>
      <c r="J477" s="223"/>
      <c r="K477" s="223"/>
      <c r="L477" s="229"/>
      <c r="M477" s="230"/>
      <c r="N477" s="231"/>
      <c r="O477" s="231"/>
      <c r="P477" s="231"/>
      <c r="Q477" s="231"/>
      <c r="R477" s="231"/>
      <c r="S477" s="231"/>
      <c r="T477" s="23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3" t="s">
        <v>170</v>
      </c>
      <c r="AU477" s="233" t="s">
        <v>82</v>
      </c>
      <c r="AV477" s="13" t="s">
        <v>82</v>
      </c>
      <c r="AW477" s="13" t="s">
        <v>33</v>
      </c>
      <c r="AX477" s="13" t="s">
        <v>80</v>
      </c>
      <c r="AY477" s="233" t="s">
        <v>149</v>
      </c>
    </row>
    <row r="478" s="2" customFormat="1" ht="24.15" customHeight="1">
      <c r="A478" s="38"/>
      <c r="B478" s="39"/>
      <c r="C478" s="256" t="s">
        <v>813</v>
      </c>
      <c r="D478" s="256" t="s">
        <v>602</v>
      </c>
      <c r="E478" s="257" t="s">
        <v>814</v>
      </c>
      <c r="F478" s="258" t="s">
        <v>815</v>
      </c>
      <c r="G478" s="259" t="s">
        <v>155</v>
      </c>
      <c r="H478" s="260">
        <v>34.68</v>
      </c>
      <c r="I478" s="261"/>
      <c r="J478" s="262">
        <f>ROUND(I478*H478,2)</f>
        <v>0</v>
      </c>
      <c r="K478" s="258" t="s">
        <v>19</v>
      </c>
      <c r="L478" s="263"/>
      <c r="M478" s="264" t="s">
        <v>19</v>
      </c>
      <c r="N478" s="265" t="s">
        <v>43</v>
      </c>
      <c r="O478" s="84"/>
      <c r="P478" s="213">
        <f>O478*H478</f>
        <v>0</v>
      </c>
      <c r="Q478" s="213">
        <v>0.248</v>
      </c>
      <c r="R478" s="213">
        <f>Q478*H478</f>
        <v>8.6006400000000003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201</v>
      </c>
      <c r="AT478" s="215" t="s">
        <v>602</v>
      </c>
      <c r="AU478" s="215" t="s">
        <v>82</v>
      </c>
      <c r="AY478" s="17" t="s">
        <v>149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80</v>
      </c>
      <c r="BK478" s="216">
        <f>ROUND(I478*H478,2)</f>
        <v>0</v>
      </c>
      <c r="BL478" s="17" t="s">
        <v>157</v>
      </c>
      <c r="BM478" s="215" t="s">
        <v>816</v>
      </c>
    </row>
    <row r="479" s="13" customFormat="1">
      <c r="A479" s="13"/>
      <c r="B479" s="222"/>
      <c r="C479" s="223"/>
      <c r="D479" s="224" t="s">
        <v>170</v>
      </c>
      <c r="E479" s="223"/>
      <c r="F479" s="226" t="s">
        <v>760</v>
      </c>
      <c r="G479" s="223"/>
      <c r="H479" s="227">
        <v>34.68</v>
      </c>
      <c r="I479" s="228"/>
      <c r="J479" s="223"/>
      <c r="K479" s="223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170</v>
      </c>
      <c r="AU479" s="233" t="s">
        <v>82</v>
      </c>
      <c r="AV479" s="13" t="s">
        <v>82</v>
      </c>
      <c r="AW479" s="13" t="s">
        <v>4</v>
      </c>
      <c r="AX479" s="13" t="s">
        <v>80</v>
      </c>
      <c r="AY479" s="233" t="s">
        <v>149</v>
      </c>
    </row>
    <row r="480" s="2" customFormat="1" ht="24.15" customHeight="1">
      <c r="A480" s="38"/>
      <c r="B480" s="39"/>
      <c r="C480" s="256" t="s">
        <v>817</v>
      </c>
      <c r="D480" s="256" t="s">
        <v>602</v>
      </c>
      <c r="E480" s="257" t="s">
        <v>818</v>
      </c>
      <c r="F480" s="258" t="s">
        <v>819</v>
      </c>
      <c r="G480" s="259" t="s">
        <v>155</v>
      </c>
      <c r="H480" s="260">
        <v>1.02</v>
      </c>
      <c r="I480" s="261"/>
      <c r="J480" s="262">
        <f>ROUND(I480*H480,2)</f>
        <v>0</v>
      </c>
      <c r="K480" s="258" t="s">
        <v>19</v>
      </c>
      <c r="L480" s="263"/>
      <c r="M480" s="264" t="s">
        <v>19</v>
      </c>
      <c r="N480" s="265" t="s">
        <v>43</v>
      </c>
      <c r="O480" s="84"/>
      <c r="P480" s="213">
        <f>O480*H480</f>
        <v>0</v>
      </c>
      <c r="Q480" s="213">
        <v>0.244</v>
      </c>
      <c r="R480" s="213">
        <f>Q480*H480</f>
        <v>0.24887999999999999</v>
      </c>
      <c r="S480" s="213">
        <v>0</v>
      </c>
      <c r="T480" s="21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5" t="s">
        <v>201</v>
      </c>
      <c r="AT480" s="215" t="s">
        <v>602</v>
      </c>
      <c r="AU480" s="215" t="s">
        <v>82</v>
      </c>
      <c r="AY480" s="17" t="s">
        <v>149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7" t="s">
        <v>80</v>
      </c>
      <c r="BK480" s="216">
        <f>ROUND(I480*H480,2)</f>
        <v>0</v>
      </c>
      <c r="BL480" s="17" t="s">
        <v>157</v>
      </c>
      <c r="BM480" s="215" t="s">
        <v>820</v>
      </c>
    </row>
    <row r="481" s="13" customFormat="1">
      <c r="A481" s="13"/>
      <c r="B481" s="222"/>
      <c r="C481" s="223"/>
      <c r="D481" s="224" t="s">
        <v>170</v>
      </c>
      <c r="E481" s="223"/>
      <c r="F481" s="226" t="s">
        <v>821</v>
      </c>
      <c r="G481" s="223"/>
      <c r="H481" s="227">
        <v>1.02</v>
      </c>
      <c r="I481" s="228"/>
      <c r="J481" s="223"/>
      <c r="K481" s="223"/>
      <c r="L481" s="229"/>
      <c r="M481" s="230"/>
      <c r="N481" s="231"/>
      <c r="O481" s="231"/>
      <c r="P481" s="231"/>
      <c r="Q481" s="231"/>
      <c r="R481" s="231"/>
      <c r="S481" s="231"/>
      <c r="T481" s="23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3" t="s">
        <v>170</v>
      </c>
      <c r="AU481" s="233" t="s">
        <v>82</v>
      </c>
      <c r="AV481" s="13" t="s">
        <v>82</v>
      </c>
      <c r="AW481" s="13" t="s">
        <v>4</v>
      </c>
      <c r="AX481" s="13" t="s">
        <v>80</v>
      </c>
      <c r="AY481" s="233" t="s">
        <v>149</v>
      </c>
    </row>
    <row r="482" s="2" customFormat="1" ht="24.15" customHeight="1">
      <c r="A482" s="38"/>
      <c r="B482" s="39"/>
      <c r="C482" s="256" t="s">
        <v>822</v>
      </c>
      <c r="D482" s="256" t="s">
        <v>602</v>
      </c>
      <c r="E482" s="257" t="s">
        <v>823</v>
      </c>
      <c r="F482" s="258" t="s">
        <v>824</v>
      </c>
      <c r="G482" s="259" t="s">
        <v>155</v>
      </c>
      <c r="H482" s="260">
        <v>1.02</v>
      </c>
      <c r="I482" s="261"/>
      <c r="J482" s="262">
        <f>ROUND(I482*H482,2)</f>
        <v>0</v>
      </c>
      <c r="K482" s="258" t="s">
        <v>19</v>
      </c>
      <c r="L482" s="263"/>
      <c r="M482" s="264" t="s">
        <v>19</v>
      </c>
      <c r="N482" s="265" t="s">
        <v>43</v>
      </c>
      <c r="O482" s="84"/>
      <c r="P482" s="213">
        <f>O482*H482</f>
        <v>0</v>
      </c>
      <c r="Q482" s="213">
        <v>0.244</v>
      </c>
      <c r="R482" s="213">
        <f>Q482*H482</f>
        <v>0.24887999999999999</v>
      </c>
      <c r="S482" s="213">
        <v>0</v>
      </c>
      <c r="T482" s="21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5" t="s">
        <v>201</v>
      </c>
      <c r="AT482" s="215" t="s">
        <v>602</v>
      </c>
      <c r="AU482" s="215" t="s">
        <v>82</v>
      </c>
      <c r="AY482" s="17" t="s">
        <v>149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17" t="s">
        <v>80</v>
      </c>
      <c r="BK482" s="216">
        <f>ROUND(I482*H482,2)</f>
        <v>0</v>
      </c>
      <c r="BL482" s="17" t="s">
        <v>157</v>
      </c>
      <c r="BM482" s="215" t="s">
        <v>825</v>
      </c>
    </row>
    <row r="483" s="13" customFormat="1">
      <c r="A483" s="13"/>
      <c r="B483" s="222"/>
      <c r="C483" s="223"/>
      <c r="D483" s="224" t="s">
        <v>170</v>
      </c>
      <c r="E483" s="223"/>
      <c r="F483" s="226" t="s">
        <v>821</v>
      </c>
      <c r="G483" s="223"/>
      <c r="H483" s="227">
        <v>1.02</v>
      </c>
      <c r="I483" s="228"/>
      <c r="J483" s="223"/>
      <c r="K483" s="223"/>
      <c r="L483" s="229"/>
      <c r="M483" s="230"/>
      <c r="N483" s="231"/>
      <c r="O483" s="231"/>
      <c r="P483" s="231"/>
      <c r="Q483" s="231"/>
      <c r="R483" s="231"/>
      <c r="S483" s="231"/>
      <c r="T483" s="23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3" t="s">
        <v>170</v>
      </c>
      <c r="AU483" s="233" t="s">
        <v>82</v>
      </c>
      <c r="AV483" s="13" t="s">
        <v>82</v>
      </c>
      <c r="AW483" s="13" t="s">
        <v>4</v>
      </c>
      <c r="AX483" s="13" t="s">
        <v>80</v>
      </c>
      <c r="AY483" s="233" t="s">
        <v>149</v>
      </c>
    </row>
    <row r="484" s="2" customFormat="1" ht="24.15" customHeight="1">
      <c r="A484" s="38"/>
      <c r="B484" s="39"/>
      <c r="C484" s="256" t="s">
        <v>826</v>
      </c>
      <c r="D484" s="256" t="s">
        <v>602</v>
      </c>
      <c r="E484" s="257" t="s">
        <v>827</v>
      </c>
      <c r="F484" s="258" t="s">
        <v>828</v>
      </c>
      <c r="G484" s="259" t="s">
        <v>155</v>
      </c>
      <c r="H484" s="260">
        <v>1.02</v>
      </c>
      <c r="I484" s="261"/>
      <c r="J484" s="262">
        <f>ROUND(I484*H484,2)</f>
        <v>0</v>
      </c>
      <c r="K484" s="258" t="s">
        <v>19</v>
      </c>
      <c r="L484" s="263"/>
      <c r="M484" s="264" t="s">
        <v>19</v>
      </c>
      <c r="N484" s="265" t="s">
        <v>43</v>
      </c>
      <c r="O484" s="84"/>
      <c r="P484" s="213">
        <f>O484*H484</f>
        <v>0</v>
      </c>
      <c r="Q484" s="213">
        <v>0.16400000000000001</v>
      </c>
      <c r="R484" s="213">
        <f>Q484*H484</f>
        <v>0.16728000000000001</v>
      </c>
      <c r="S484" s="213">
        <v>0</v>
      </c>
      <c r="T484" s="21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5" t="s">
        <v>201</v>
      </c>
      <c r="AT484" s="215" t="s">
        <v>602</v>
      </c>
      <c r="AU484" s="215" t="s">
        <v>82</v>
      </c>
      <c r="AY484" s="17" t="s">
        <v>149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7" t="s">
        <v>80</v>
      </c>
      <c r="BK484" s="216">
        <f>ROUND(I484*H484,2)</f>
        <v>0</v>
      </c>
      <c r="BL484" s="17" t="s">
        <v>157</v>
      </c>
      <c r="BM484" s="215" t="s">
        <v>829</v>
      </c>
    </row>
    <row r="485" s="13" customFormat="1">
      <c r="A485" s="13"/>
      <c r="B485" s="222"/>
      <c r="C485" s="223"/>
      <c r="D485" s="224" t="s">
        <v>170</v>
      </c>
      <c r="E485" s="223"/>
      <c r="F485" s="226" t="s">
        <v>821</v>
      </c>
      <c r="G485" s="223"/>
      <c r="H485" s="227">
        <v>1.02</v>
      </c>
      <c r="I485" s="228"/>
      <c r="J485" s="223"/>
      <c r="K485" s="223"/>
      <c r="L485" s="229"/>
      <c r="M485" s="230"/>
      <c r="N485" s="231"/>
      <c r="O485" s="231"/>
      <c r="P485" s="231"/>
      <c r="Q485" s="231"/>
      <c r="R485" s="231"/>
      <c r="S485" s="231"/>
      <c r="T485" s="23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3" t="s">
        <v>170</v>
      </c>
      <c r="AU485" s="233" t="s">
        <v>82</v>
      </c>
      <c r="AV485" s="13" t="s">
        <v>82</v>
      </c>
      <c r="AW485" s="13" t="s">
        <v>4</v>
      </c>
      <c r="AX485" s="13" t="s">
        <v>80</v>
      </c>
      <c r="AY485" s="233" t="s">
        <v>149</v>
      </c>
    </row>
    <row r="486" s="2" customFormat="1" ht="24.15" customHeight="1">
      <c r="A486" s="38"/>
      <c r="B486" s="39"/>
      <c r="C486" s="256" t="s">
        <v>830</v>
      </c>
      <c r="D486" s="256" t="s">
        <v>602</v>
      </c>
      <c r="E486" s="257" t="s">
        <v>831</v>
      </c>
      <c r="F486" s="258" t="s">
        <v>832</v>
      </c>
      <c r="G486" s="259" t="s">
        <v>155</v>
      </c>
      <c r="H486" s="260">
        <v>1.02</v>
      </c>
      <c r="I486" s="261"/>
      <c r="J486" s="262">
        <f>ROUND(I486*H486,2)</f>
        <v>0</v>
      </c>
      <c r="K486" s="258" t="s">
        <v>19</v>
      </c>
      <c r="L486" s="263"/>
      <c r="M486" s="264" t="s">
        <v>19</v>
      </c>
      <c r="N486" s="265" t="s">
        <v>43</v>
      </c>
      <c r="O486" s="84"/>
      <c r="P486" s="213">
        <f>O486*H486</f>
        <v>0</v>
      </c>
      <c r="Q486" s="213">
        <v>0.16400000000000001</v>
      </c>
      <c r="R486" s="213">
        <f>Q486*H486</f>
        <v>0.16728000000000001</v>
      </c>
      <c r="S486" s="213">
        <v>0</v>
      </c>
      <c r="T486" s="21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5" t="s">
        <v>201</v>
      </c>
      <c r="AT486" s="215" t="s">
        <v>602</v>
      </c>
      <c r="AU486" s="215" t="s">
        <v>82</v>
      </c>
      <c r="AY486" s="17" t="s">
        <v>149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80</v>
      </c>
      <c r="BK486" s="216">
        <f>ROUND(I486*H486,2)</f>
        <v>0</v>
      </c>
      <c r="BL486" s="17" t="s">
        <v>157</v>
      </c>
      <c r="BM486" s="215" t="s">
        <v>833</v>
      </c>
    </row>
    <row r="487" s="13" customFormat="1">
      <c r="A487" s="13"/>
      <c r="B487" s="222"/>
      <c r="C487" s="223"/>
      <c r="D487" s="224" t="s">
        <v>170</v>
      </c>
      <c r="E487" s="223"/>
      <c r="F487" s="226" t="s">
        <v>821</v>
      </c>
      <c r="G487" s="223"/>
      <c r="H487" s="227">
        <v>1.02</v>
      </c>
      <c r="I487" s="228"/>
      <c r="J487" s="223"/>
      <c r="K487" s="223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170</v>
      </c>
      <c r="AU487" s="233" t="s">
        <v>82</v>
      </c>
      <c r="AV487" s="13" t="s">
        <v>82</v>
      </c>
      <c r="AW487" s="13" t="s">
        <v>4</v>
      </c>
      <c r="AX487" s="13" t="s">
        <v>80</v>
      </c>
      <c r="AY487" s="233" t="s">
        <v>149</v>
      </c>
    </row>
    <row r="488" s="12" customFormat="1" ht="22.8" customHeight="1">
      <c r="A488" s="12"/>
      <c r="B488" s="188"/>
      <c r="C488" s="189"/>
      <c r="D488" s="190" t="s">
        <v>71</v>
      </c>
      <c r="E488" s="202" t="s">
        <v>834</v>
      </c>
      <c r="F488" s="202" t="s">
        <v>835</v>
      </c>
      <c r="G488" s="189"/>
      <c r="H488" s="189"/>
      <c r="I488" s="192"/>
      <c r="J488" s="203">
        <f>BK488</f>
        <v>0</v>
      </c>
      <c r="K488" s="189"/>
      <c r="L488" s="194"/>
      <c r="M488" s="195"/>
      <c r="N488" s="196"/>
      <c r="O488" s="196"/>
      <c r="P488" s="197">
        <f>SUM(P489:P492)</f>
        <v>0</v>
      </c>
      <c r="Q488" s="196"/>
      <c r="R488" s="197">
        <f>SUM(R489:R492)</f>
        <v>47.939040000000006</v>
      </c>
      <c r="S488" s="196"/>
      <c r="T488" s="198">
        <f>SUM(T489:T492)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199" t="s">
        <v>80</v>
      </c>
      <c r="AT488" s="200" t="s">
        <v>71</v>
      </c>
      <c r="AU488" s="200" t="s">
        <v>80</v>
      </c>
      <c r="AY488" s="199" t="s">
        <v>149</v>
      </c>
      <c r="BK488" s="201">
        <f>SUM(BK489:BK492)</f>
        <v>0</v>
      </c>
    </row>
    <row r="489" s="2" customFormat="1" ht="24.15" customHeight="1">
      <c r="A489" s="38"/>
      <c r="B489" s="39"/>
      <c r="C489" s="204" t="s">
        <v>836</v>
      </c>
      <c r="D489" s="204" t="s">
        <v>152</v>
      </c>
      <c r="E489" s="205" t="s">
        <v>837</v>
      </c>
      <c r="F489" s="206" t="s">
        <v>838</v>
      </c>
      <c r="G489" s="207" t="s">
        <v>427</v>
      </c>
      <c r="H489" s="208">
        <v>81</v>
      </c>
      <c r="I489" s="209"/>
      <c r="J489" s="210">
        <f>ROUND(I489*H489,2)</f>
        <v>0</v>
      </c>
      <c r="K489" s="206" t="s">
        <v>156</v>
      </c>
      <c r="L489" s="44"/>
      <c r="M489" s="211" t="s">
        <v>19</v>
      </c>
      <c r="N489" s="212" t="s">
        <v>43</v>
      </c>
      <c r="O489" s="84"/>
      <c r="P489" s="213">
        <f>O489*H489</f>
        <v>0</v>
      </c>
      <c r="Q489" s="213">
        <v>0.59184000000000003</v>
      </c>
      <c r="R489" s="213">
        <f>Q489*H489</f>
        <v>47.939040000000006</v>
      </c>
      <c r="S489" s="213">
        <v>0</v>
      </c>
      <c r="T489" s="21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15" t="s">
        <v>157</v>
      </c>
      <c r="AT489" s="215" t="s">
        <v>152</v>
      </c>
      <c r="AU489" s="215" t="s">
        <v>82</v>
      </c>
      <c r="AY489" s="17" t="s">
        <v>149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7" t="s">
        <v>80</v>
      </c>
      <c r="BK489" s="216">
        <f>ROUND(I489*H489,2)</f>
        <v>0</v>
      </c>
      <c r="BL489" s="17" t="s">
        <v>157</v>
      </c>
      <c r="BM489" s="215" t="s">
        <v>839</v>
      </c>
    </row>
    <row r="490" s="2" customFormat="1">
      <c r="A490" s="38"/>
      <c r="B490" s="39"/>
      <c r="C490" s="40"/>
      <c r="D490" s="217" t="s">
        <v>159</v>
      </c>
      <c r="E490" s="40"/>
      <c r="F490" s="218" t="s">
        <v>840</v>
      </c>
      <c r="G490" s="40"/>
      <c r="H490" s="40"/>
      <c r="I490" s="219"/>
      <c r="J490" s="40"/>
      <c r="K490" s="40"/>
      <c r="L490" s="44"/>
      <c r="M490" s="220"/>
      <c r="N490" s="221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159</v>
      </c>
      <c r="AU490" s="17" t="s">
        <v>82</v>
      </c>
    </row>
    <row r="491" s="2" customFormat="1">
      <c r="A491" s="38"/>
      <c r="B491" s="39"/>
      <c r="C491" s="40"/>
      <c r="D491" s="224" t="s">
        <v>248</v>
      </c>
      <c r="E491" s="40"/>
      <c r="F491" s="255" t="s">
        <v>841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248</v>
      </c>
      <c r="AU491" s="17" t="s">
        <v>82</v>
      </c>
    </row>
    <row r="492" s="13" customFormat="1">
      <c r="A492" s="13"/>
      <c r="B492" s="222"/>
      <c r="C492" s="223"/>
      <c r="D492" s="224" t="s">
        <v>170</v>
      </c>
      <c r="E492" s="225" t="s">
        <v>19</v>
      </c>
      <c r="F492" s="226" t="s">
        <v>842</v>
      </c>
      <c r="G492" s="223"/>
      <c r="H492" s="227">
        <v>81</v>
      </c>
      <c r="I492" s="228"/>
      <c r="J492" s="223"/>
      <c r="K492" s="223"/>
      <c r="L492" s="229"/>
      <c r="M492" s="230"/>
      <c r="N492" s="231"/>
      <c r="O492" s="231"/>
      <c r="P492" s="231"/>
      <c r="Q492" s="231"/>
      <c r="R492" s="231"/>
      <c r="S492" s="231"/>
      <c r="T492" s="23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3" t="s">
        <v>170</v>
      </c>
      <c r="AU492" s="233" t="s">
        <v>82</v>
      </c>
      <c r="AV492" s="13" t="s">
        <v>82</v>
      </c>
      <c r="AW492" s="13" t="s">
        <v>33</v>
      </c>
      <c r="AX492" s="13" t="s">
        <v>80</v>
      </c>
      <c r="AY492" s="233" t="s">
        <v>149</v>
      </c>
    </row>
    <row r="493" s="12" customFormat="1" ht="22.8" customHeight="1">
      <c r="A493" s="12"/>
      <c r="B493" s="188"/>
      <c r="C493" s="189"/>
      <c r="D493" s="190" t="s">
        <v>71</v>
      </c>
      <c r="E493" s="202" t="s">
        <v>843</v>
      </c>
      <c r="F493" s="202" t="s">
        <v>844</v>
      </c>
      <c r="G493" s="189"/>
      <c r="H493" s="189"/>
      <c r="I493" s="192"/>
      <c r="J493" s="203">
        <f>BK493</f>
        <v>0</v>
      </c>
      <c r="K493" s="189"/>
      <c r="L493" s="194"/>
      <c r="M493" s="195"/>
      <c r="N493" s="196"/>
      <c r="O493" s="196"/>
      <c r="P493" s="197">
        <f>SUM(P494:P495)</f>
        <v>0</v>
      </c>
      <c r="Q493" s="196"/>
      <c r="R493" s="197">
        <f>SUM(R494:R495)</f>
        <v>27.389120000000002</v>
      </c>
      <c r="S493" s="196"/>
      <c r="T493" s="198">
        <f>SUM(T494:T495)</f>
        <v>27.280000000000001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99" t="s">
        <v>80</v>
      </c>
      <c r="AT493" s="200" t="s">
        <v>71</v>
      </c>
      <c r="AU493" s="200" t="s">
        <v>80</v>
      </c>
      <c r="AY493" s="199" t="s">
        <v>149</v>
      </c>
      <c r="BK493" s="201">
        <f>SUM(BK494:BK495)</f>
        <v>0</v>
      </c>
    </row>
    <row r="494" s="2" customFormat="1" ht="24.15" customHeight="1">
      <c r="A494" s="38"/>
      <c r="B494" s="39"/>
      <c r="C494" s="204" t="s">
        <v>845</v>
      </c>
      <c r="D494" s="204" t="s">
        <v>152</v>
      </c>
      <c r="E494" s="205" t="s">
        <v>846</v>
      </c>
      <c r="F494" s="206" t="s">
        <v>847</v>
      </c>
      <c r="G494" s="207" t="s">
        <v>155</v>
      </c>
      <c r="H494" s="208">
        <v>44</v>
      </c>
      <c r="I494" s="209"/>
      <c r="J494" s="210">
        <f>ROUND(I494*H494,2)</f>
        <v>0</v>
      </c>
      <c r="K494" s="206" t="s">
        <v>156</v>
      </c>
      <c r="L494" s="44"/>
      <c r="M494" s="211" t="s">
        <v>19</v>
      </c>
      <c r="N494" s="212" t="s">
        <v>43</v>
      </c>
      <c r="O494" s="84"/>
      <c r="P494" s="213">
        <f>O494*H494</f>
        <v>0</v>
      </c>
      <c r="Q494" s="213">
        <v>0.62248000000000003</v>
      </c>
      <c r="R494" s="213">
        <f>Q494*H494</f>
        <v>27.389120000000002</v>
      </c>
      <c r="S494" s="213">
        <v>0.62</v>
      </c>
      <c r="T494" s="214">
        <f>S494*H494</f>
        <v>27.280000000000001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15" t="s">
        <v>157</v>
      </c>
      <c r="AT494" s="215" t="s">
        <v>152</v>
      </c>
      <c r="AU494" s="215" t="s">
        <v>82</v>
      </c>
      <c r="AY494" s="17" t="s">
        <v>149</v>
      </c>
      <c r="BE494" s="216">
        <f>IF(N494="základní",J494,0)</f>
        <v>0</v>
      </c>
      <c r="BF494" s="216">
        <f>IF(N494="snížená",J494,0)</f>
        <v>0</v>
      </c>
      <c r="BG494" s="216">
        <f>IF(N494="zákl. přenesená",J494,0)</f>
        <v>0</v>
      </c>
      <c r="BH494" s="216">
        <f>IF(N494="sníž. přenesená",J494,0)</f>
        <v>0</v>
      </c>
      <c r="BI494" s="216">
        <f>IF(N494="nulová",J494,0)</f>
        <v>0</v>
      </c>
      <c r="BJ494" s="17" t="s">
        <v>80</v>
      </c>
      <c r="BK494" s="216">
        <f>ROUND(I494*H494,2)</f>
        <v>0</v>
      </c>
      <c r="BL494" s="17" t="s">
        <v>157</v>
      </c>
      <c r="BM494" s="215" t="s">
        <v>848</v>
      </c>
    </row>
    <row r="495" s="2" customFormat="1">
      <c r="A495" s="38"/>
      <c r="B495" s="39"/>
      <c r="C495" s="40"/>
      <c r="D495" s="217" t="s">
        <v>159</v>
      </c>
      <c r="E495" s="40"/>
      <c r="F495" s="218" t="s">
        <v>849</v>
      </c>
      <c r="G495" s="40"/>
      <c r="H495" s="40"/>
      <c r="I495" s="219"/>
      <c r="J495" s="40"/>
      <c r="K495" s="40"/>
      <c r="L495" s="44"/>
      <c r="M495" s="220"/>
      <c r="N495" s="221"/>
      <c r="O495" s="84"/>
      <c r="P495" s="84"/>
      <c r="Q495" s="84"/>
      <c r="R495" s="84"/>
      <c r="S495" s="84"/>
      <c r="T495" s="85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159</v>
      </c>
      <c r="AU495" s="17" t="s">
        <v>82</v>
      </c>
    </row>
    <row r="496" s="12" customFormat="1" ht="22.8" customHeight="1">
      <c r="A496" s="12"/>
      <c r="B496" s="188"/>
      <c r="C496" s="189"/>
      <c r="D496" s="190" t="s">
        <v>71</v>
      </c>
      <c r="E496" s="202" t="s">
        <v>850</v>
      </c>
      <c r="F496" s="202" t="s">
        <v>851</v>
      </c>
      <c r="G496" s="189"/>
      <c r="H496" s="189"/>
      <c r="I496" s="192"/>
      <c r="J496" s="203">
        <f>BK496</f>
        <v>0</v>
      </c>
      <c r="K496" s="189"/>
      <c r="L496" s="194"/>
      <c r="M496" s="195"/>
      <c r="N496" s="196"/>
      <c r="O496" s="196"/>
      <c r="P496" s="197">
        <f>SUM(P497:P551)</f>
        <v>0</v>
      </c>
      <c r="Q496" s="196"/>
      <c r="R496" s="197">
        <f>SUM(R497:R551)</f>
        <v>0.8408699999999999</v>
      </c>
      <c r="S496" s="196"/>
      <c r="T496" s="198">
        <f>SUM(T497:T551)</f>
        <v>0.34400000000000003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99" t="s">
        <v>80</v>
      </c>
      <c r="AT496" s="200" t="s">
        <v>71</v>
      </c>
      <c r="AU496" s="200" t="s">
        <v>80</v>
      </c>
      <c r="AY496" s="199" t="s">
        <v>149</v>
      </c>
      <c r="BK496" s="201">
        <f>SUM(BK497:BK551)</f>
        <v>0</v>
      </c>
    </row>
    <row r="497" s="2" customFormat="1" ht="33" customHeight="1">
      <c r="A497" s="38"/>
      <c r="B497" s="39"/>
      <c r="C497" s="204" t="s">
        <v>852</v>
      </c>
      <c r="D497" s="204" t="s">
        <v>152</v>
      </c>
      <c r="E497" s="205" t="s">
        <v>853</v>
      </c>
      <c r="F497" s="206" t="s">
        <v>854</v>
      </c>
      <c r="G497" s="207" t="s">
        <v>155</v>
      </c>
      <c r="H497" s="208">
        <v>4</v>
      </c>
      <c r="I497" s="209"/>
      <c r="J497" s="210">
        <f>ROUND(I497*H497,2)</f>
        <v>0</v>
      </c>
      <c r="K497" s="206" t="s">
        <v>156</v>
      </c>
      <c r="L497" s="44"/>
      <c r="M497" s="211" t="s">
        <v>19</v>
      </c>
      <c r="N497" s="212" t="s">
        <v>43</v>
      </c>
      <c r="O497" s="84"/>
      <c r="P497" s="213">
        <f>O497*H497</f>
        <v>0</v>
      </c>
      <c r="Q497" s="213">
        <v>0</v>
      </c>
      <c r="R497" s="213">
        <f>Q497*H497</f>
        <v>0</v>
      </c>
      <c r="S497" s="213">
        <v>0.082000000000000003</v>
      </c>
      <c r="T497" s="214">
        <f>S497*H497</f>
        <v>0.32800000000000001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15" t="s">
        <v>157</v>
      </c>
      <c r="AT497" s="215" t="s">
        <v>152</v>
      </c>
      <c r="AU497" s="215" t="s">
        <v>82</v>
      </c>
      <c r="AY497" s="17" t="s">
        <v>149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80</v>
      </c>
      <c r="BK497" s="216">
        <f>ROUND(I497*H497,2)</f>
        <v>0</v>
      </c>
      <c r="BL497" s="17" t="s">
        <v>157</v>
      </c>
      <c r="BM497" s="215" t="s">
        <v>855</v>
      </c>
    </row>
    <row r="498" s="2" customFormat="1">
      <c r="A498" s="38"/>
      <c r="B498" s="39"/>
      <c r="C498" s="40"/>
      <c r="D498" s="217" t="s">
        <v>159</v>
      </c>
      <c r="E498" s="40"/>
      <c r="F498" s="218" t="s">
        <v>856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159</v>
      </c>
      <c r="AU498" s="17" t="s">
        <v>82</v>
      </c>
    </row>
    <row r="499" s="14" customFormat="1">
      <c r="A499" s="14"/>
      <c r="B499" s="234"/>
      <c r="C499" s="235"/>
      <c r="D499" s="224" t="s">
        <v>170</v>
      </c>
      <c r="E499" s="236" t="s">
        <v>19</v>
      </c>
      <c r="F499" s="237" t="s">
        <v>857</v>
      </c>
      <c r="G499" s="235"/>
      <c r="H499" s="236" t="s">
        <v>19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3" t="s">
        <v>170</v>
      </c>
      <c r="AU499" s="243" t="s">
        <v>82</v>
      </c>
      <c r="AV499" s="14" t="s">
        <v>80</v>
      </c>
      <c r="AW499" s="14" t="s">
        <v>33</v>
      </c>
      <c r="AX499" s="14" t="s">
        <v>72</v>
      </c>
      <c r="AY499" s="243" t="s">
        <v>149</v>
      </c>
    </row>
    <row r="500" s="13" customFormat="1">
      <c r="A500" s="13"/>
      <c r="B500" s="222"/>
      <c r="C500" s="223"/>
      <c r="D500" s="224" t="s">
        <v>170</v>
      </c>
      <c r="E500" s="225" t="s">
        <v>19</v>
      </c>
      <c r="F500" s="226" t="s">
        <v>165</v>
      </c>
      <c r="G500" s="223"/>
      <c r="H500" s="227">
        <v>3</v>
      </c>
      <c r="I500" s="228"/>
      <c r="J500" s="223"/>
      <c r="K500" s="223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170</v>
      </c>
      <c r="AU500" s="233" t="s">
        <v>82</v>
      </c>
      <c r="AV500" s="13" t="s">
        <v>82</v>
      </c>
      <c r="AW500" s="13" t="s">
        <v>33</v>
      </c>
      <c r="AX500" s="13" t="s">
        <v>72</v>
      </c>
      <c r="AY500" s="233" t="s">
        <v>149</v>
      </c>
    </row>
    <row r="501" s="14" customFormat="1">
      <c r="A501" s="14"/>
      <c r="B501" s="234"/>
      <c r="C501" s="235"/>
      <c r="D501" s="224" t="s">
        <v>170</v>
      </c>
      <c r="E501" s="236" t="s">
        <v>19</v>
      </c>
      <c r="F501" s="237" t="s">
        <v>858</v>
      </c>
      <c r="G501" s="235"/>
      <c r="H501" s="236" t="s">
        <v>19</v>
      </c>
      <c r="I501" s="238"/>
      <c r="J501" s="235"/>
      <c r="K501" s="235"/>
      <c r="L501" s="239"/>
      <c r="M501" s="240"/>
      <c r="N501" s="241"/>
      <c r="O501" s="241"/>
      <c r="P501" s="241"/>
      <c r="Q501" s="241"/>
      <c r="R501" s="241"/>
      <c r="S501" s="241"/>
      <c r="T501" s="24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3" t="s">
        <v>170</v>
      </c>
      <c r="AU501" s="243" t="s">
        <v>82</v>
      </c>
      <c r="AV501" s="14" t="s">
        <v>80</v>
      </c>
      <c r="AW501" s="14" t="s">
        <v>33</v>
      </c>
      <c r="AX501" s="14" t="s">
        <v>72</v>
      </c>
      <c r="AY501" s="243" t="s">
        <v>149</v>
      </c>
    </row>
    <row r="502" s="13" customFormat="1">
      <c r="A502" s="13"/>
      <c r="B502" s="222"/>
      <c r="C502" s="223"/>
      <c r="D502" s="224" t="s">
        <v>170</v>
      </c>
      <c r="E502" s="225" t="s">
        <v>19</v>
      </c>
      <c r="F502" s="226" t="s">
        <v>80</v>
      </c>
      <c r="G502" s="223"/>
      <c r="H502" s="227">
        <v>1</v>
      </c>
      <c r="I502" s="228"/>
      <c r="J502" s="223"/>
      <c r="K502" s="223"/>
      <c r="L502" s="229"/>
      <c r="M502" s="230"/>
      <c r="N502" s="231"/>
      <c r="O502" s="231"/>
      <c r="P502" s="231"/>
      <c r="Q502" s="231"/>
      <c r="R502" s="231"/>
      <c r="S502" s="231"/>
      <c r="T502" s="23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3" t="s">
        <v>170</v>
      </c>
      <c r="AU502" s="233" t="s">
        <v>82</v>
      </c>
      <c r="AV502" s="13" t="s">
        <v>82</v>
      </c>
      <c r="AW502" s="13" t="s">
        <v>33</v>
      </c>
      <c r="AX502" s="13" t="s">
        <v>72</v>
      </c>
      <c r="AY502" s="233" t="s">
        <v>149</v>
      </c>
    </row>
    <row r="503" s="15" customFormat="1">
      <c r="A503" s="15"/>
      <c r="B503" s="244"/>
      <c r="C503" s="245"/>
      <c r="D503" s="224" t="s">
        <v>170</v>
      </c>
      <c r="E503" s="246" t="s">
        <v>19</v>
      </c>
      <c r="F503" s="247" t="s">
        <v>200</v>
      </c>
      <c r="G503" s="245"/>
      <c r="H503" s="248">
        <v>4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4" t="s">
        <v>170</v>
      </c>
      <c r="AU503" s="254" t="s">
        <v>82</v>
      </c>
      <c r="AV503" s="15" t="s">
        <v>157</v>
      </c>
      <c r="AW503" s="15" t="s">
        <v>33</v>
      </c>
      <c r="AX503" s="15" t="s">
        <v>80</v>
      </c>
      <c r="AY503" s="254" t="s">
        <v>149</v>
      </c>
    </row>
    <row r="504" s="2" customFormat="1" ht="24.15" customHeight="1">
      <c r="A504" s="38"/>
      <c r="B504" s="39"/>
      <c r="C504" s="204" t="s">
        <v>859</v>
      </c>
      <c r="D504" s="204" t="s">
        <v>152</v>
      </c>
      <c r="E504" s="205" t="s">
        <v>860</v>
      </c>
      <c r="F504" s="206" t="s">
        <v>861</v>
      </c>
      <c r="G504" s="207" t="s">
        <v>155</v>
      </c>
      <c r="H504" s="208">
        <v>4</v>
      </c>
      <c r="I504" s="209"/>
      <c r="J504" s="210">
        <f>ROUND(I504*H504,2)</f>
        <v>0</v>
      </c>
      <c r="K504" s="206" t="s">
        <v>156</v>
      </c>
      <c r="L504" s="44"/>
      <c r="M504" s="211" t="s">
        <v>19</v>
      </c>
      <c r="N504" s="212" t="s">
        <v>43</v>
      </c>
      <c r="O504" s="84"/>
      <c r="P504" s="213">
        <f>O504*H504</f>
        <v>0</v>
      </c>
      <c r="Q504" s="213">
        <v>0</v>
      </c>
      <c r="R504" s="213">
        <f>Q504*H504</f>
        <v>0</v>
      </c>
      <c r="S504" s="213">
        <v>0.0040000000000000001</v>
      </c>
      <c r="T504" s="214">
        <f>S504*H504</f>
        <v>0.016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5" t="s">
        <v>157</v>
      </c>
      <c r="AT504" s="215" t="s">
        <v>152</v>
      </c>
      <c r="AU504" s="215" t="s">
        <v>82</v>
      </c>
      <c r="AY504" s="17" t="s">
        <v>149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7" t="s">
        <v>80</v>
      </c>
      <c r="BK504" s="216">
        <f>ROUND(I504*H504,2)</f>
        <v>0</v>
      </c>
      <c r="BL504" s="17" t="s">
        <v>157</v>
      </c>
      <c r="BM504" s="215" t="s">
        <v>862</v>
      </c>
    </row>
    <row r="505" s="2" customFormat="1">
      <c r="A505" s="38"/>
      <c r="B505" s="39"/>
      <c r="C505" s="40"/>
      <c r="D505" s="217" t="s">
        <v>159</v>
      </c>
      <c r="E505" s="40"/>
      <c r="F505" s="218" t="s">
        <v>863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159</v>
      </c>
      <c r="AU505" s="17" t="s">
        <v>82</v>
      </c>
    </row>
    <row r="506" s="14" customFormat="1">
      <c r="A506" s="14"/>
      <c r="B506" s="234"/>
      <c r="C506" s="235"/>
      <c r="D506" s="224" t="s">
        <v>170</v>
      </c>
      <c r="E506" s="236" t="s">
        <v>19</v>
      </c>
      <c r="F506" s="237" t="s">
        <v>857</v>
      </c>
      <c r="G506" s="235"/>
      <c r="H506" s="236" t="s">
        <v>19</v>
      </c>
      <c r="I506" s="238"/>
      <c r="J506" s="235"/>
      <c r="K506" s="235"/>
      <c r="L506" s="239"/>
      <c r="M506" s="240"/>
      <c r="N506" s="241"/>
      <c r="O506" s="241"/>
      <c r="P506" s="241"/>
      <c r="Q506" s="241"/>
      <c r="R506" s="241"/>
      <c r="S506" s="241"/>
      <c r="T506" s="24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3" t="s">
        <v>170</v>
      </c>
      <c r="AU506" s="243" t="s">
        <v>82</v>
      </c>
      <c r="AV506" s="14" t="s">
        <v>80</v>
      </c>
      <c r="AW506" s="14" t="s">
        <v>33</v>
      </c>
      <c r="AX506" s="14" t="s">
        <v>72</v>
      </c>
      <c r="AY506" s="243" t="s">
        <v>149</v>
      </c>
    </row>
    <row r="507" s="13" customFormat="1">
      <c r="A507" s="13"/>
      <c r="B507" s="222"/>
      <c r="C507" s="223"/>
      <c r="D507" s="224" t="s">
        <v>170</v>
      </c>
      <c r="E507" s="225" t="s">
        <v>19</v>
      </c>
      <c r="F507" s="226" t="s">
        <v>165</v>
      </c>
      <c r="G507" s="223"/>
      <c r="H507" s="227">
        <v>3</v>
      </c>
      <c r="I507" s="228"/>
      <c r="J507" s="223"/>
      <c r="K507" s="223"/>
      <c r="L507" s="229"/>
      <c r="M507" s="230"/>
      <c r="N507" s="231"/>
      <c r="O507" s="231"/>
      <c r="P507" s="231"/>
      <c r="Q507" s="231"/>
      <c r="R507" s="231"/>
      <c r="S507" s="231"/>
      <c r="T507" s="23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3" t="s">
        <v>170</v>
      </c>
      <c r="AU507" s="233" t="s">
        <v>82</v>
      </c>
      <c r="AV507" s="13" t="s">
        <v>82</v>
      </c>
      <c r="AW507" s="13" t="s">
        <v>33</v>
      </c>
      <c r="AX507" s="13" t="s">
        <v>72</v>
      </c>
      <c r="AY507" s="233" t="s">
        <v>149</v>
      </c>
    </row>
    <row r="508" s="14" customFormat="1">
      <c r="A508" s="14"/>
      <c r="B508" s="234"/>
      <c r="C508" s="235"/>
      <c r="D508" s="224" t="s">
        <v>170</v>
      </c>
      <c r="E508" s="236" t="s">
        <v>19</v>
      </c>
      <c r="F508" s="237" t="s">
        <v>858</v>
      </c>
      <c r="G508" s="235"/>
      <c r="H508" s="236" t="s">
        <v>19</v>
      </c>
      <c r="I508" s="238"/>
      <c r="J508" s="235"/>
      <c r="K508" s="235"/>
      <c r="L508" s="239"/>
      <c r="M508" s="240"/>
      <c r="N508" s="241"/>
      <c r="O508" s="241"/>
      <c r="P508" s="241"/>
      <c r="Q508" s="241"/>
      <c r="R508" s="241"/>
      <c r="S508" s="241"/>
      <c r="T508" s="24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3" t="s">
        <v>170</v>
      </c>
      <c r="AU508" s="243" t="s">
        <v>82</v>
      </c>
      <c r="AV508" s="14" t="s">
        <v>80</v>
      </c>
      <c r="AW508" s="14" t="s">
        <v>33</v>
      </c>
      <c r="AX508" s="14" t="s">
        <v>72</v>
      </c>
      <c r="AY508" s="243" t="s">
        <v>149</v>
      </c>
    </row>
    <row r="509" s="13" customFormat="1">
      <c r="A509" s="13"/>
      <c r="B509" s="222"/>
      <c r="C509" s="223"/>
      <c r="D509" s="224" t="s">
        <v>170</v>
      </c>
      <c r="E509" s="225" t="s">
        <v>19</v>
      </c>
      <c r="F509" s="226" t="s">
        <v>80</v>
      </c>
      <c r="G509" s="223"/>
      <c r="H509" s="227">
        <v>1</v>
      </c>
      <c r="I509" s="228"/>
      <c r="J509" s="223"/>
      <c r="K509" s="223"/>
      <c r="L509" s="229"/>
      <c r="M509" s="230"/>
      <c r="N509" s="231"/>
      <c r="O509" s="231"/>
      <c r="P509" s="231"/>
      <c r="Q509" s="231"/>
      <c r="R509" s="231"/>
      <c r="S509" s="231"/>
      <c r="T509" s="23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3" t="s">
        <v>170</v>
      </c>
      <c r="AU509" s="233" t="s">
        <v>82</v>
      </c>
      <c r="AV509" s="13" t="s">
        <v>82</v>
      </c>
      <c r="AW509" s="13" t="s">
        <v>33</v>
      </c>
      <c r="AX509" s="13" t="s">
        <v>72</v>
      </c>
      <c r="AY509" s="233" t="s">
        <v>149</v>
      </c>
    </row>
    <row r="510" s="15" customFormat="1">
      <c r="A510" s="15"/>
      <c r="B510" s="244"/>
      <c r="C510" s="245"/>
      <c r="D510" s="224" t="s">
        <v>170</v>
      </c>
      <c r="E510" s="246" t="s">
        <v>19</v>
      </c>
      <c r="F510" s="247" t="s">
        <v>200</v>
      </c>
      <c r="G510" s="245"/>
      <c r="H510" s="248">
        <v>4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4" t="s">
        <v>170</v>
      </c>
      <c r="AU510" s="254" t="s">
        <v>82</v>
      </c>
      <c r="AV510" s="15" t="s">
        <v>157</v>
      </c>
      <c r="AW510" s="15" t="s">
        <v>33</v>
      </c>
      <c r="AX510" s="15" t="s">
        <v>80</v>
      </c>
      <c r="AY510" s="254" t="s">
        <v>149</v>
      </c>
    </row>
    <row r="511" s="2" customFormat="1" ht="16.5" customHeight="1">
      <c r="A511" s="38"/>
      <c r="B511" s="39"/>
      <c r="C511" s="204" t="s">
        <v>864</v>
      </c>
      <c r="D511" s="204" t="s">
        <v>152</v>
      </c>
      <c r="E511" s="205" t="s">
        <v>865</v>
      </c>
      <c r="F511" s="206" t="s">
        <v>866</v>
      </c>
      <c r="G511" s="207" t="s">
        <v>155</v>
      </c>
      <c r="H511" s="208">
        <v>10</v>
      </c>
      <c r="I511" s="209"/>
      <c r="J511" s="210">
        <f>ROUND(I511*H511,2)</f>
        <v>0</v>
      </c>
      <c r="K511" s="206" t="s">
        <v>156</v>
      </c>
      <c r="L511" s="44"/>
      <c r="M511" s="211" t="s">
        <v>19</v>
      </c>
      <c r="N511" s="212" t="s">
        <v>43</v>
      </c>
      <c r="O511" s="84"/>
      <c r="P511" s="213">
        <f>O511*H511</f>
        <v>0</v>
      </c>
      <c r="Q511" s="213">
        <v>0.00069999999999999999</v>
      </c>
      <c r="R511" s="213">
        <f>Q511*H511</f>
        <v>0.0070000000000000001</v>
      </c>
      <c r="S511" s="213">
        <v>0</v>
      </c>
      <c r="T511" s="21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15" t="s">
        <v>157</v>
      </c>
      <c r="AT511" s="215" t="s">
        <v>152</v>
      </c>
      <c r="AU511" s="215" t="s">
        <v>82</v>
      </c>
      <c r="AY511" s="17" t="s">
        <v>149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7" t="s">
        <v>80</v>
      </c>
      <c r="BK511" s="216">
        <f>ROUND(I511*H511,2)</f>
        <v>0</v>
      </c>
      <c r="BL511" s="17" t="s">
        <v>157</v>
      </c>
      <c r="BM511" s="215" t="s">
        <v>867</v>
      </c>
    </row>
    <row r="512" s="2" customFormat="1">
      <c r="A512" s="38"/>
      <c r="B512" s="39"/>
      <c r="C512" s="40"/>
      <c r="D512" s="217" t="s">
        <v>159</v>
      </c>
      <c r="E512" s="40"/>
      <c r="F512" s="218" t="s">
        <v>868</v>
      </c>
      <c r="G512" s="40"/>
      <c r="H512" s="40"/>
      <c r="I512" s="219"/>
      <c r="J512" s="40"/>
      <c r="K512" s="40"/>
      <c r="L512" s="44"/>
      <c r="M512" s="220"/>
      <c r="N512" s="221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159</v>
      </c>
      <c r="AU512" s="17" t="s">
        <v>82</v>
      </c>
    </row>
    <row r="513" s="2" customFormat="1" ht="16.5" customHeight="1">
      <c r="A513" s="38"/>
      <c r="B513" s="39"/>
      <c r="C513" s="256" t="s">
        <v>869</v>
      </c>
      <c r="D513" s="256" t="s">
        <v>602</v>
      </c>
      <c r="E513" s="257" t="s">
        <v>870</v>
      </c>
      <c r="F513" s="258" t="s">
        <v>871</v>
      </c>
      <c r="G513" s="259" t="s">
        <v>155</v>
      </c>
      <c r="H513" s="260">
        <v>4</v>
      </c>
      <c r="I513" s="261"/>
      <c r="J513" s="262">
        <f>ROUND(I513*H513,2)</f>
        <v>0</v>
      </c>
      <c r="K513" s="258" t="s">
        <v>156</v>
      </c>
      <c r="L513" s="263"/>
      <c r="M513" s="264" t="s">
        <v>19</v>
      </c>
      <c r="N513" s="265" t="s">
        <v>43</v>
      </c>
      <c r="O513" s="84"/>
      <c r="P513" s="213">
        <f>O513*H513</f>
        <v>0</v>
      </c>
      <c r="Q513" s="213">
        <v>0.0025000000000000001</v>
      </c>
      <c r="R513" s="213">
        <f>Q513*H513</f>
        <v>0.01</v>
      </c>
      <c r="S513" s="213">
        <v>0</v>
      </c>
      <c r="T513" s="21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15" t="s">
        <v>201</v>
      </c>
      <c r="AT513" s="215" t="s">
        <v>602</v>
      </c>
      <c r="AU513" s="215" t="s">
        <v>82</v>
      </c>
      <c r="AY513" s="17" t="s">
        <v>149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7" t="s">
        <v>80</v>
      </c>
      <c r="BK513" s="216">
        <f>ROUND(I513*H513,2)</f>
        <v>0</v>
      </c>
      <c r="BL513" s="17" t="s">
        <v>157</v>
      </c>
      <c r="BM513" s="215" t="s">
        <v>872</v>
      </c>
    </row>
    <row r="514" s="14" customFormat="1">
      <c r="A514" s="14"/>
      <c r="B514" s="234"/>
      <c r="C514" s="235"/>
      <c r="D514" s="224" t="s">
        <v>170</v>
      </c>
      <c r="E514" s="236" t="s">
        <v>19</v>
      </c>
      <c r="F514" s="237" t="s">
        <v>873</v>
      </c>
      <c r="G514" s="235"/>
      <c r="H514" s="236" t="s">
        <v>19</v>
      </c>
      <c r="I514" s="238"/>
      <c r="J514" s="235"/>
      <c r="K514" s="235"/>
      <c r="L514" s="239"/>
      <c r="M514" s="240"/>
      <c r="N514" s="241"/>
      <c r="O514" s="241"/>
      <c r="P514" s="241"/>
      <c r="Q514" s="241"/>
      <c r="R514" s="241"/>
      <c r="S514" s="241"/>
      <c r="T514" s="24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3" t="s">
        <v>170</v>
      </c>
      <c r="AU514" s="243" t="s">
        <v>82</v>
      </c>
      <c r="AV514" s="14" t="s">
        <v>80</v>
      </c>
      <c r="AW514" s="14" t="s">
        <v>33</v>
      </c>
      <c r="AX514" s="14" t="s">
        <v>72</v>
      </c>
      <c r="AY514" s="243" t="s">
        <v>149</v>
      </c>
    </row>
    <row r="515" s="13" customFormat="1">
      <c r="A515" s="13"/>
      <c r="B515" s="222"/>
      <c r="C515" s="223"/>
      <c r="D515" s="224" t="s">
        <v>170</v>
      </c>
      <c r="E515" s="225" t="s">
        <v>19</v>
      </c>
      <c r="F515" s="226" t="s">
        <v>80</v>
      </c>
      <c r="G515" s="223"/>
      <c r="H515" s="227">
        <v>1</v>
      </c>
      <c r="I515" s="228"/>
      <c r="J515" s="223"/>
      <c r="K515" s="223"/>
      <c r="L515" s="229"/>
      <c r="M515" s="230"/>
      <c r="N515" s="231"/>
      <c r="O515" s="231"/>
      <c r="P515" s="231"/>
      <c r="Q515" s="231"/>
      <c r="R515" s="231"/>
      <c r="S515" s="231"/>
      <c r="T515" s="23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3" t="s">
        <v>170</v>
      </c>
      <c r="AU515" s="233" t="s">
        <v>82</v>
      </c>
      <c r="AV515" s="13" t="s">
        <v>82</v>
      </c>
      <c r="AW515" s="13" t="s">
        <v>33</v>
      </c>
      <c r="AX515" s="13" t="s">
        <v>72</v>
      </c>
      <c r="AY515" s="233" t="s">
        <v>149</v>
      </c>
    </row>
    <row r="516" s="14" customFormat="1">
      <c r="A516" s="14"/>
      <c r="B516" s="234"/>
      <c r="C516" s="235"/>
      <c r="D516" s="224" t="s">
        <v>170</v>
      </c>
      <c r="E516" s="236" t="s">
        <v>19</v>
      </c>
      <c r="F516" s="237" t="s">
        <v>874</v>
      </c>
      <c r="G516" s="235"/>
      <c r="H516" s="236" t="s">
        <v>19</v>
      </c>
      <c r="I516" s="238"/>
      <c r="J516" s="235"/>
      <c r="K516" s="235"/>
      <c r="L516" s="239"/>
      <c r="M516" s="240"/>
      <c r="N516" s="241"/>
      <c r="O516" s="241"/>
      <c r="P516" s="241"/>
      <c r="Q516" s="241"/>
      <c r="R516" s="241"/>
      <c r="S516" s="241"/>
      <c r="T516" s="24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3" t="s">
        <v>170</v>
      </c>
      <c r="AU516" s="243" t="s">
        <v>82</v>
      </c>
      <c r="AV516" s="14" t="s">
        <v>80</v>
      </c>
      <c r="AW516" s="14" t="s">
        <v>33</v>
      </c>
      <c r="AX516" s="14" t="s">
        <v>72</v>
      </c>
      <c r="AY516" s="243" t="s">
        <v>149</v>
      </c>
    </row>
    <row r="517" s="13" customFormat="1">
      <c r="A517" s="13"/>
      <c r="B517" s="222"/>
      <c r="C517" s="223"/>
      <c r="D517" s="224" t="s">
        <v>170</v>
      </c>
      <c r="E517" s="225" t="s">
        <v>19</v>
      </c>
      <c r="F517" s="226" t="s">
        <v>80</v>
      </c>
      <c r="G517" s="223"/>
      <c r="H517" s="227">
        <v>1</v>
      </c>
      <c r="I517" s="228"/>
      <c r="J517" s="223"/>
      <c r="K517" s="223"/>
      <c r="L517" s="229"/>
      <c r="M517" s="230"/>
      <c r="N517" s="231"/>
      <c r="O517" s="231"/>
      <c r="P517" s="231"/>
      <c r="Q517" s="231"/>
      <c r="R517" s="231"/>
      <c r="S517" s="231"/>
      <c r="T517" s="23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3" t="s">
        <v>170</v>
      </c>
      <c r="AU517" s="233" t="s">
        <v>82</v>
      </c>
      <c r="AV517" s="13" t="s">
        <v>82</v>
      </c>
      <c r="AW517" s="13" t="s">
        <v>33</v>
      </c>
      <c r="AX517" s="13" t="s">
        <v>72</v>
      </c>
      <c r="AY517" s="233" t="s">
        <v>149</v>
      </c>
    </row>
    <row r="518" s="14" customFormat="1">
      <c r="A518" s="14"/>
      <c r="B518" s="234"/>
      <c r="C518" s="235"/>
      <c r="D518" s="224" t="s">
        <v>170</v>
      </c>
      <c r="E518" s="236" t="s">
        <v>19</v>
      </c>
      <c r="F518" s="237" t="s">
        <v>875</v>
      </c>
      <c r="G518" s="235"/>
      <c r="H518" s="236" t="s">
        <v>19</v>
      </c>
      <c r="I518" s="238"/>
      <c r="J518" s="235"/>
      <c r="K518" s="235"/>
      <c r="L518" s="239"/>
      <c r="M518" s="240"/>
      <c r="N518" s="241"/>
      <c r="O518" s="241"/>
      <c r="P518" s="241"/>
      <c r="Q518" s="241"/>
      <c r="R518" s="241"/>
      <c r="S518" s="241"/>
      <c r="T518" s="24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3" t="s">
        <v>170</v>
      </c>
      <c r="AU518" s="243" t="s">
        <v>82</v>
      </c>
      <c r="AV518" s="14" t="s">
        <v>80</v>
      </c>
      <c r="AW518" s="14" t="s">
        <v>33</v>
      </c>
      <c r="AX518" s="14" t="s">
        <v>72</v>
      </c>
      <c r="AY518" s="243" t="s">
        <v>149</v>
      </c>
    </row>
    <row r="519" s="13" customFormat="1">
      <c r="A519" s="13"/>
      <c r="B519" s="222"/>
      <c r="C519" s="223"/>
      <c r="D519" s="224" t="s">
        <v>170</v>
      </c>
      <c r="E519" s="225" t="s">
        <v>19</v>
      </c>
      <c r="F519" s="226" t="s">
        <v>80</v>
      </c>
      <c r="G519" s="223"/>
      <c r="H519" s="227">
        <v>1</v>
      </c>
      <c r="I519" s="228"/>
      <c r="J519" s="223"/>
      <c r="K519" s="223"/>
      <c r="L519" s="229"/>
      <c r="M519" s="230"/>
      <c r="N519" s="231"/>
      <c r="O519" s="231"/>
      <c r="P519" s="231"/>
      <c r="Q519" s="231"/>
      <c r="R519" s="231"/>
      <c r="S519" s="231"/>
      <c r="T519" s="23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3" t="s">
        <v>170</v>
      </c>
      <c r="AU519" s="233" t="s">
        <v>82</v>
      </c>
      <c r="AV519" s="13" t="s">
        <v>82</v>
      </c>
      <c r="AW519" s="13" t="s">
        <v>33</v>
      </c>
      <c r="AX519" s="13" t="s">
        <v>72</v>
      </c>
      <c r="AY519" s="233" t="s">
        <v>149</v>
      </c>
    </row>
    <row r="520" s="14" customFormat="1">
      <c r="A520" s="14"/>
      <c r="B520" s="234"/>
      <c r="C520" s="235"/>
      <c r="D520" s="224" t="s">
        <v>170</v>
      </c>
      <c r="E520" s="236" t="s">
        <v>19</v>
      </c>
      <c r="F520" s="237" t="s">
        <v>876</v>
      </c>
      <c r="G520" s="235"/>
      <c r="H520" s="236" t="s">
        <v>19</v>
      </c>
      <c r="I520" s="238"/>
      <c r="J520" s="235"/>
      <c r="K520" s="235"/>
      <c r="L520" s="239"/>
      <c r="M520" s="240"/>
      <c r="N520" s="241"/>
      <c r="O520" s="241"/>
      <c r="P520" s="241"/>
      <c r="Q520" s="241"/>
      <c r="R520" s="241"/>
      <c r="S520" s="241"/>
      <c r="T520" s="24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3" t="s">
        <v>170</v>
      </c>
      <c r="AU520" s="243" t="s">
        <v>82</v>
      </c>
      <c r="AV520" s="14" t="s">
        <v>80</v>
      </c>
      <c r="AW520" s="14" t="s">
        <v>33</v>
      </c>
      <c r="AX520" s="14" t="s">
        <v>72</v>
      </c>
      <c r="AY520" s="243" t="s">
        <v>149</v>
      </c>
    </row>
    <row r="521" s="13" customFormat="1">
      <c r="A521" s="13"/>
      <c r="B521" s="222"/>
      <c r="C521" s="223"/>
      <c r="D521" s="224" t="s">
        <v>170</v>
      </c>
      <c r="E521" s="225" t="s">
        <v>19</v>
      </c>
      <c r="F521" s="226" t="s">
        <v>80</v>
      </c>
      <c r="G521" s="223"/>
      <c r="H521" s="227">
        <v>1</v>
      </c>
      <c r="I521" s="228"/>
      <c r="J521" s="223"/>
      <c r="K521" s="223"/>
      <c r="L521" s="229"/>
      <c r="M521" s="230"/>
      <c r="N521" s="231"/>
      <c r="O521" s="231"/>
      <c r="P521" s="231"/>
      <c r="Q521" s="231"/>
      <c r="R521" s="231"/>
      <c r="S521" s="231"/>
      <c r="T521" s="23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3" t="s">
        <v>170</v>
      </c>
      <c r="AU521" s="233" t="s">
        <v>82</v>
      </c>
      <c r="AV521" s="13" t="s">
        <v>82</v>
      </c>
      <c r="AW521" s="13" t="s">
        <v>33</v>
      </c>
      <c r="AX521" s="13" t="s">
        <v>72</v>
      </c>
      <c r="AY521" s="233" t="s">
        <v>149</v>
      </c>
    </row>
    <row r="522" s="15" customFormat="1">
      <c r="A522" s="15"/>
      <c r="B522" s="244"/>
      <c r="C522" s="245"/>
      <c r="D522" s="224" t="s">
        <v>170</v>
      </c>
      <c r="E522" s="246" t="s">
        <v>19</v>
      </c>
      <c r="F522" s="247" t="s">
        <v>200</v>
      </c>
      <c r="G522" s="245"/>
      <c r="H522" s="248">
        <v>4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4" t="s">
        <v>170</v>
      </c>
      <c r="AU522" s="254" t="s">
        <v>82</v>
      </c>
      <c r="AV522" s="15" t="s">
        <v>157</v>
      </c>
      <c r="AW522" s="15" t="s">
        <v>33</v>
      </c>
      <c r="AX522" s="15" t="s">
        <v>80</v>
      </c>
      <c r="AY522" s="254" t="s">
        <v>149</v>
      </c>
    </row>
    <row r="523" s="2" customFormat="1" ht="16.5" customHeight="1">
      <c r="A523" s="38"/>
      <c r="B523" s="39"/>
      <c r="C523" s="256" t="s">
        <v>877</v>
      </c>
      <c r="D523" s="256" t="s">
        <v>602</v>
      </c>
      <c r="E523" s="257" t="s">
        <v>878</v>
      </c>
      <c r="F523" s="258" t="s">
        <v>879</v>
      </c>
      <c r="G523" s="259" t="s">
        <v>155</v>
      </c>
      <c r="H523" s="260">
        <v>1</v>
      </c>
      <c r="I523" s="261"/>
      <c r="J523" s="262">
        <f>ROUND(I523*H523,2)</f>
        <v>0</v>
      </c>
      <c r="K523" s="258" t="s">
        <v>156</v>
      </c>
      <c r="L523" s="263"/>
      <c r="M523" s="264" t="s">
        <v>19</v>
      </c>
      <c r="N523" s="265" t="s">
        <v>43</v>
      </c>
      <c r="O523" s="84"/>
      <c r="P523" s="213">
        <f>O523*H523</f>
        <v>0</v>
      </c>
      <c r="Q523" s="213">
        <v>0.0040000000000000001</v>
      </c>
      <c r="R523" s="213">
        <f>Q523*H523</f>
        <v>0.0040000000000000001</v>
      </c>
      <c r="S523" s="213">
        <v>0</v>
      </c>
      <c r="T523" s="21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5" t="s">
        <v>201</v>
      </c>
      <c r="AT523" s="215" t="s">
        <v>602</v>
      </c>
      <c r="AU523" s="215" t="s">
        <v>82</v>
      </c>
      <c r="AY523" s="17" t="s">
        <v>149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7" t="s">
        <v>80</v>
      </c>
      <c r="BK523" s="216">
        <f>ROUND(I523*H523,2)</f>
        <v>0</v>
      </c>
      <c r="BL523" s="17" t="s">
        <v>157</v>
      </c>
      <c r="BM523" s="215" t="s">
        <v>880</v>
      </c>
    </row>
    <row r="524" s="14" customFormat="1">
      <c r="A524" s="14"/>
      <c r="B524" s="234"/>
      <c r="C524" s="235"/>
      <c r="D524" s="224" t="s">
        <v>170</v>
      </c>
      <c r="E524" s="236" t="s">
        <v>19</v>
      </c>
      <c r="F524" s="237" t="s">
        <v>881</v>
      </c>
      <c r="G524" s="235"/>
      <c r="H524" s="236" t="s">
        <v>19</v>
      </c>
      <c r="I524" s="238"/>
      <c r="J524" s="235"/>
      <c r="K524" s="235"/>
      <c r="L524" s="239"/>
      <c r="M524" s="240"/>
      <c r="N524" s="241"/>
      <c r="O524" s="241"/>
      <c r="P524" s="241"/>
      <c r="Q524" s="241"/>
      <c r="R524" s="241"/>
      <c r="S524" s="241"/>
      <c r="T524" s="24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3" t="s">
        <v>170</v>
      </c>
      <c r="AU524" s="243" t="s">
        <v>82</v>
      </c>
      <c r="AV524" s="14" t="s">
        <v>80</v>
      </c>
      <c r="AW524" s="14" t="s">
        <v>33</v>
      </c>
      <c r="AX524" s="14" t="s">
        <v>72</v>
      </c>
      <c r="AY524" s="243" t="s">
        <v>149</v>
      </c>
    </row>
    <row r="525" s="13" customFormat="1">
      <c r="A525" s="13"/>
      <c r="B525" s="222"/>
      <c r="C525" s="223"/>
      <c r="D525" s="224" t="s">
        <v>170</v>
      </c>
      <c r="E525" s="225" t="s">
        <v>19</v>
      </c>
      <c r="F525" s="226" t="s">
        <v>80</v>
      </c>
      <c r="G525" s="223"/>
      <c r="H525" s="227">
        <v>1</v>
      </c>
      <c r="I525" s="228"/>
      <c r="J525" s="223"/>
      <c r="K525" s="223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170</v>
      </c>
      <c r="AU525" s="233" t="s">
        <v>82</v>
      </c>
      <c r="AV525" s="13" t="s">
        <v>82</v>
      </c>
      <c r="AW525" s="13" t="s">
        <v>33</v>
      </c>
      <c r="AX525" s="13" t="s">
        <v>80</v>
      </c>
      <c r="AY525" s="233" t="s">
        <v>149</v>
      </c>
    </row>
    <row r="526" s="2" customFormat="1" ht="16.5" customHeight="1">
      <c r="A526" s="38"/>
      <c r="B526" s="39"/>
      <c r="C526" s="256" t="s">
        <v>882</v>
      </c>
      <c r="D526" s="256" t="s">
        <v>602</v>
      </c>
      <c r="E526" s="257" t="s">
        <v>883</v>
      </c>
      <c r="F526" s="258" t="s">
        <v>884</v>
      </c>
      <c r="G526" s="259" t="s">
        <v>155</v>
      </c>
      <c r="H526" s="260">
        <v>1</v>
      </c>
      <c r="I526" s="261"/>
      <c r="J526" s="262">
        <f>ROUND(I526*H526,2)</f>
        <v>0</v>
      </c>
      <c r="K526" s="258" t="s">
        <v>156</v>
      </c>
      <c r="L526" s="263"/>
      <c r="M526" s="264" t="s">
        <v>19</v>
      </c>
      <c r="N526" s="265" t="s">
        <v>43</v>
      </c>
      <c r="O526" s="84"/>
      <c r="P526" s="213">
        <f>O526*H526</f>
        <v>0</v>
      </c>
      <c r="Q526" s="213">
        <v>0.0025000000000000001</v>
      </c>
      <c r="R526" s="213">
        <f>Q526*H526</f>
        <v>0.0025000000000000001</v>
      </c>
      <c r="S526" s="213">
        <v>0</v>
      </c>
      <c r="T526" s="21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5" t="s">
        <v>201</v>
      </c>
      <c r="AT526" s="215" t="s">
        <v>602</v>
      </c>
      <c r="AU526" s="215" t="s">
        <v>82</v>
      </c>
      <c r="AY526" s="17" t="s">
        <v>149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7" t="s">
        <v>80</v>
      </c>
      <c r="BK526" s="216">
        <f>ROUND(I526*H526,2)</f>
        <v>0</v>
      </c>
      <c r="BL526" s="17" t="s">
        <v>157</v>
      </c>
      <c r="BM526" s="215" t="s">
        <v>885</v>
      </c>
    </row>
    <row r="527" s="2" customFormat="1" ht="16.5" customHeight="1">
      <c r="A527" s="38"/>
      <c r="B527" s="39"/>
      <c r="C527" s="256" t="s">
        <v>886</v>
      </c>
      <c r="D527" s="256" t="s">
        <v>602</v>
      </c>
      <c r="E527" s="257" t="s">
        <v>887</v>
      </c>
      <c r="F527" s="258" t="s">
        <v>888</v>
      </c>
      <c r="G527" s="259" t="s">
        <v>155</v>
      </c>
      <c r="H527" s="260">
        <v>1</v>
      </c>
      <c r="I527" s="261"/>
      <c r="J527" s="262">
        <f>ROUND(I527*H527,2)</f>
        <v>0</v>
      </c>
      <c r="K527" s="258" t="s">
        <v>156</v>
      </c>
      <c r="L527" s="263"/>
      <c r="M527" s="264" t="s">
        <v>19</v>
      </c>
      <c r="N527" s="265" t="s">
        <v>43</v>
      </c>
      <c r="O527" s="84"/>
      <c r="P527" s="213">
        <f>O527*H527</f>
        <v>0</v>
      </c>
      <c r="Q527" s="213">
        <v>0.0035000000000000001</v>
      </c>
      <c r="R527" s="213">
        <f>Q527*H527</f>
        <v>0.0035000000000000001</v>
      </c>
      <c r="S527" s="213">
        <v>0</v>
      </c>
      <c r="T527" s="21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15" t="s">
        <v>201</v>
      </c>
      <c r="AT527" s="215" t="s">
        <v>602</v>
      </c>
      <c r="AU527" s="215" t="s">
        <v>82</v>
      </c>
      <c r="AY527" s="17" t="s">
        <v>149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17" t="s">
        <v>80</v>
      </c>
      <c r="BK527" s="216">
        <f>ROUND(I527*H527,2)</f>
        <v>0</v>
      </c>
      <c r="BL527" s="17" t="s">
        <v>157</v>
      </c>
      <c r="BM527" s="215" t="s">
        <v>889</v>
      </c>
    </row>
    <row r="528" s="14" customFormat="1">
      <c r="A528" s="14"/>
      <c r="B528" s="234"/>
      <c r="C528" s="235"/>
      <c r="D528" s="224" t="s">
        <v>170</v>
      </c>
      <c r="E528" s="236" t="s">
        <v>19</v>
      </c>
      <c r="F528" s="237" t="s">
        <v>890</v>
      </c>
      <c r="G528" s="235"/>
      <c r="H528" s="236" t="s">
        <v>19</v>
      </c>
      <c r="I528" s="238"/>
      <c r="J528" s="235"/>
      <c r="K528" s="235"/>
      <c r="L528" s="239"/>
      <c r="M528" s="240"/>
      <c r="N528" s="241"/>
      <c r="O528" s="241"/>
      <c r="P528" s="241"/>
      <c r="Q528" s="241"/>
      <c r="R528" s="241"/>
      <c r="S528" s="241"/>
      <c r="T528" s="24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3" t="s">
        <v>170</v>
      </c>
      <c r="AU528" s="243" t="s">
        <v>82</v>
      </c>
      <c r="AV528" s="14" t="s">
        <v>80</v>
      </c>
      <c r="AW528" s="14" t="s">
        <v>33</v>
      </c>
      <c r="AX528" s="14" t="s">
        <v>72</v>
      </c>
      <c r="AY528" s="243" t="s">
        <v>149</v>
      </c>
    </row>
    <row r="529" s="13" customFormat="1">
      <c r="A529" s="13"/>
      <c r="B529" s="222"/>
      <c r="C529" s="223"/>
      <c r="D529" s="224" t="s">
        <v>170</v>
      </c>
      <c r="E529" s="225" t="s">
        <v>19</v>
      </c>
      <c r="F529" s="226" t="s">
        <v>80</v>
      </c>
      <c r="G529" s="223"/>
      <c r="H529" s="227">
        <v>1</v>
      </c>
      <c r="I529" s="228"/>
      <c r="J529" s="223"/>
      <c r="K529" s="223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170</v>
      </c>
      <c r="AU529" s="233" t="s">
        <v>82</v>
      </c>
      <c r="AV529" s="13" t="s">
        <v>82</v>
      </c>
      <c r="AW529" s="13" t="s">
        <v>33</v>
      </c>
      <c r="AX529" s="13" t="s">
        <v>80</v>
      </c>
      <c r="AY529" s="233" t="s">
        <v>149</v>
      </c>
    </row>
    <row r="530" s="2" customFormat="1" ht="16.5" customHeight="1">
      <c r="A530" s="38"/>
      <c r="B530" s="39"/>
      <c r="C530" s="256" t="s">
        <v>891</v>
      </c>
      <c r="D530" s="256" t="s">
        <v>602</v>
      </c>
      <c r="E530" s="257" t="s">
        <v>892</v>
      </c>
      <c r="F530" s="258" t="s">
        <v>893</v>
      </c>
      <c r="G530" s="259" t="s">
        <v>155</v>
      </c>
      <c r="H530" s="260">
        <v>1</v>
      </c>
      <c r="I530" s="261"/>
      <c r="J530" s="262">
        <f>ROUND(I530*H530,2)</f>
        <v>0</v>
      </c>
      <c r="K530" s="258" t="s">
        <v>156</v>
      </c>
      <c r="L530" s="263"/>
      <c r="M530" s="264" t="s">
        <v>19</v>
      </c>
      <c r="N530" s="265" t="s">
        <v>43</v>
      </c>
      <c r="O530" s="84"/>
      <c r="P530" s="213">
        <f>O530*H530</f>
        <v>0</v>
      </c>
      <c r="Q530" s="213">
        <v>0.0040000000000000001</v>
      </c>
      <c r="R530" s="213">
        <f>Q530*H530</f>
        <v>0.0040000000000000001</v>
      </c>
      <c r="S530" s="213">
        <v>0</v>
      </c>
      <c r="T530" s="21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5" t="s">
        <v>201</v>
      </c>
      <c r="AT530" s="215" t="s">
        <v>602</v>
      </c>
      <c r="AU530" s="215" t="s">
        <v>82</v>
      </c>
      <c r="AY530" s="17" t="s">
        <v>149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17" t="s">
        <v>80</v>
      </c>
      <c r="BK530" s="216">
        <f>ROUND(I530*H530,2)</f>
        <v>0</v>
      </c>
      <c r="BL530" s="17" t="s">
        <v>157</v>
      </c>
      <c r="BM530" s="215" t="s">
        <v>894</v>
      </c>
    </row>
    <row r="531" s="14" customFormat="1">
      <c r="A531" s="14"/>
      <c r="B531" s="234"/>
      <c r="C531" s="235"/>
      <c r="D531" s="224" t="s">
        <v>170</v>
      </c>
      <c r="E531" s="236" t="s">
        <v>19</v>
      </c>
      <c r="F531" s="237" t="s">
        <v>895</v>
      </c>
      <c r="G531" s="235"/>
      <c r="H531" s="236" t="s">
        <v>19</v>
      </c>
      <c r="I531" s="238"/>
      <c r="J531" s="235"/>
      <c r="K531" s="235"/>
      <c r="L531" s="239"/>
      <c r="M531" s="240"/>
      <c r="N531" s="241"/>
      <c r="O531" s="241"/>
      <c r="P531" s="241"/>
      <c r="Q531" s="241"/>
      <c r="R531" s="241"/>
      <c r="S531" s="241"/>
      <c r="T531" s="24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3" t="s">
        <v>170</v>
      </c>
      <c r="AU531" s="243" t="s">
        <v>82</v>
      </c>
      <c r="AV531" s="14" t="s">
        <v>80</v>
      </c>
      <c r="AW531" s="14" t="s">
        <v>33</v>
      </c>
      <c r="AX531" s="14" t="s">
        <v>72</v>
      </c>
      <c r="AY531" s="243" t="s">
        <v>149</v>
      </c>
    </row>
    <row r="532" s="13" customFormat="1">
      <c r="A532" s="13"/>
      <c r="B532" s="222"/>
      <c r="C532" s="223"/>
      <c r="D532" s="224" t="s">
        <v>170</v>
      </c>
      <c r="E532" s="225" t="s">
        <v>19</v>
      </c>
      <c r="F532" s="226" t="s">
        <v>80</v>
      </c>
      <c r="G532" s="223"/>
      <c r="H532" s="227">
        <v>1</v>
      </c>
      <c r="I532" s="228"/>
      <c r="J532" s="223"/>
      <c r="K532" s="223"/>
      <c r="L532" s="229"/>
      <c r="M532" s="230"/>
      <c r="N532" s="231"/>
      <c r="O532" s="231"/>
      <c r="P532" s="231"/>
      <c r="Q532" s="231"/>
      <c r="R532" s="231"/>
      <c r="S532" s="231"/>
      <c r="T532" s="23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3" t="s">
        <v>170</v>
      </c>
      <c r="AU532" s="233" t="s">
        <v>82</v>
      </c>
      <c r="AV532" s="13" t="s">
        <v>82</v>
      </c>
      <c r="AW532" s="13" t="s">
        <v>33</v>
      </c>
      <c r="AX532" s="13" t="s">
        <v>80</v>
      </c>
      <c r="AY532" s="233" t="s">
        <v>149</v>
      </c>
    </row>
    <row r="533" s="2" customFormat="1" ht="16.5" customHeight="1">
      <c r="A533" s="38"/>
      <c r="B533" s="39"/>
      <c r="C533" s="256" t="s">
        <v>896</v>
      </c>
      <c r="D533" s="256" t="s">
        <v>602</v>
      </c>
      <c r="E533" s="257" t="s">
        <v>897</v>
      </c>
      <c r="F533" s="258" t="s">
        <v>898</v>
      </c>
      <c r="G533" s="259" t="s">
        <v>155</v>
      </c>
      <c r="H533" s="260">
        <v>1</v>
      </c>
      <c r="I533" s="261"/>
      <c r="J533" s="262">
        <f>ROUND(I533*H533,2)</f>
        <v>0</v>
      </c>
      <c r="K533" s="258" t="s">
        <v>156</v>
      </c>
      <c r="L533" s="263"/>
      <c r="M533" s="264" t="s">
        <v>19</v>
      </c>
      <c r="N533" s="265" t="s">
        <v>43</v>
      </c>
      <c r="O533" s="84"/>
      <c r="P533" s="213">
        <f>O533*H533</f>
        <v>0</v>
      </c>
      <c r="Q533" s="213">
        <v>0.0040000000000000001</v>
      </c>
      <c r="R533" s="213">
        <f>Q533*H533</f>
        <v>0.0040000000000000001</v>
      </c>
      <c r="S533" s="213">
        <v>0</v>
      </c>
      <c r="T533" s="214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5" t="s">
        <v>201</v>
      </c>
      <c r="AT533" s="215" t="s">
        <v>602</v>
      </c>
      <c r="AU533" s="215" t="s">
        <v>82</v>
      </c>
      <c r="AY533" s="17" t="s">
        <v>149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7" t="s">
        <v>80</v>
      </c>
      <c r="BK533" s="216">
        <f>ROUND(I533*H533,2)</f>
        <v>0</v>
      </c>
      <c r="BL533" s="17" t="s">
        <v>157</v>
      </c>
      <c r="BM533" s="215" t="s">
        <v>899</v>
      </c>
    </row>
    <row r="534" s="14" customFormat="1">
      <c r="A534" s="14"/>
      <c r="B534" s="234"/>
      <c r="C534" s="235"/>
      <c r="D534" s="224" t="s">
        <v>170</v>
      </c>
      <c r="E534" s="236" t="s">
        <v>19</v>
      </c>
      <c r="F534" s="237" t="s">
        <v>900</v>
      </c>
      <c r="G534" s="235"/>
      <c r="H534" s="236" t="s">
        <v>19</v>
      </c>
      <c r="I534" s="238"/>
      <c r="J534" s="235"/>
      <c r="K534" s="235"/>
      <c r="L534" s="239"/>
      <c r="M534" s="240"/>
      <c r="N534" s="241"/>
      <c r="O534" s="241"/>
      <c r="P534" s="241"/>
      <c r="Q534" s="241"/>
      <c r="R534" s="241"/>
      <c r="S534" s="241"/>
      <c r="T534" s="24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3" t="s">
        <v>170</v>
      </c>
      <c r="AU534" s="243" t="s">
        <v>82</v>
      </c>
      <c r="AV534" s="14" t="s">
        <v>80</v>
      </c>
      <c r="AW534" s="14" t="s">
        <v>33</v>
      </c>
      <c r="AX534" s="14" t="s">
        <v>72</v>
      </c>
      <c r="AY534" s="243" t="s">
        <v>149</v>
      </c>
    </row>
    <row r="535" s="13" customFormat="1">
      <c r="A535" s="13"/>
      <c r="B535" s="222"/>
      <c r="C535" s="223"/>
      <c r="D535" s="224" t="s">
        <v>170</v>
      </c>
      <c r="E535" s="225" t="s">
        <v>19</v>
      </c>
      <c r="F535" s="226" t="s">
        <v>80</v>
      </c>
      <c r="G535" s="223"/>
      <c r="H535" s="227">
        <v>1</v>
      </c>
      <c r="I535" s="228"/>
      <c r="J535" s="223"/>
      <c r="K535" s="223"/>
      <c r="L535" s="229"/>
      <c r="M535" s="230"/>
      <c r="N535" s="231"/>
      <c r="O535" s="231"/>
      <c r="P535" s="231"/>
      <c r="Q535" s="231"/>
      <c r="R535" s="231"/>
      <c r="S535" s="231"/>
      <c r="T535" s="23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3" t="s">
        <v>170</v>
      </c>
      <c r="AU535" s="233" t="s">
        <v>82</v>
      </c>
      <c r="AV535" s="13" t="s">
        <v>82</v>
      </c>
      <c r="AW535" s="13" t="s">
        <v>33</v>
      </c>
      <c r="AX535" s="13" t="s">
        <v>80</v>
      </c>
      <c r="AY535" s="233" t="s">
        <v>149</v>
      </c>
    </row>
    <row r="536" s="2" customFormat="1" ht="16.5" customHeight="1">
      <c r="A536" s="38"/>
      <c r="B536" s="39"/>
      <c r="C536" s="256" t="s">
        <v>901</v>
      </c>
      <c r="D536" s="256" t="s">
        <v>602</v>
      </c>
      <c r="E536" s="257" t="s">
        <v>902</v>
      </c>
      <c r="F536" s="258" t="s">
        <v>903</v>
      </c>
      <c r="G536" s="259" t="s">
        <v>155</v>
      </c>
      <c r="H536" s="260">
        <v>1</v>
      </c>
      <c r="I536" s="261"/>
      <c r="J536" s="262">
        <f>ROUND(I536*H536,2)</f>
        <v>0</v>
      </c>
      <c r="K536" s="258" t="s">
        <v>156</v>
      </c>
      <c r="L536" s="263"/>
      <c r="M536" s="264" t="s">
        <v>19</v>
      </c>
      <c r="N536" s="265" t="s">
        <v>43</v>
      </c>
      <c r="O536" s="84"/>
      <c r="P536" s="213">
        <f>O536*H536</f>
        <v>0</v>
      </c>
      <c r="Q536" s="213">
        <v>0.0025000000000000001</v>
      </c>
      <c r="R536" s="213">
        <f>Q536*H536</f>
        <v>0.0025000000000000001</v>
      </c>
      <c r="S536" s="213">
        <v>0</v>
      </c>
      <c r="T536" s="214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5" t="s">
        <v>201</v>
      </c>
      <c r="AT536" s="215" t="s">
        <v>602</v>
      </c>
      <c r="AU536" s="215" t="s">
        <v>82</v>
      </c>
      <c r="AY536" s="17" t="s">
        <v>149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7" t="s">
        <v>80</v>
      </c>
      <c r="BK536" s="216">
        <f>ROUND(I536*H536,2)</f>
        <v>0</v>
      </c>
      <c r="BL536" s="17" t="s">
        <v>157</v>
      </c>
      <c r="BM536" s="215" t="s">
        <v>904</v>
      </c>
    </row>
    <row r="537" s="14" customFormat="1">
      <c r="A537" s="14"/>
      <c r="B537" s="234"/>
      <c r="C537" s="235"/>
      <c r="D537" s="224" t="s">
        <v>170</v>
      </c>
      <c r="E537" s="236" t="s">
        <v>19</v>
      </c>
      <c r="F537" s="237" t="s">
        <v>905</v>
      </c>
      <c r="G537" s="235"/>
      <c r="H537" s="236" t="s">
        <v>19</v>
      </c>
      <c r="I537" s="238"/>
      <c r="J537" s="235"/>
      <c r="K537" s="235"/>
      <c r="L537" s="239"/>
      <c r="M537" s="240"/>
      <c r="N537" s="241"/>
      <c r="O537" s="241"/>
      <c r="P537" s="241"/>
      <c r="Q537" s="241"/>
      <c r="R537" s="241"/>
      <c r="S537" s="241"/>
      <c r="T537" s="24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3" t="s">
        <v>170</v>
      </c>
      <c r="AU537" s="243" t="s">
        <v>82</v>
      </c>
      <c r="AV537" s="14" t="s">
        <v>80</v>
      </c>
      <c r="AW537" s="14" t="s">
        <v>33</v>
      </c>
      <c r="AX537" s="14" t="s">
        <v>72</v>
      </c>
      <c r="AY537" s="243" t="s">
        <v>149</v>
      </c>
    </row>
    <row r="538" s="13" customFormat="1">
      <c r="A538" s="13"/>
      <c r="B538" s="222"/>
      <c r="C538" s="223"/>
      <c r="D538" s="224" t="s">
        <v>170</v>
      </c>
      <c r="E538" s="225" t="s">
        <v>19</v>
      </c>
      <c r="F538" s="226" t="s">
        <v>80</v>
      </c>
      <c r="G538" s="223"/>
      <c r="H538" s="227">
        <v>1</v>
      </c>
      <c r="I538" s="228"/>
      <c r="J538" s="223"/>
      <c r="K538" s="223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170</v>
      </c>
      <c r="AU538" s="233" t="s">
        <v>82</v>
      </c>
      <c r="AV538" s="13" t="s">
        <v>82</v>
      </c>
      <c r="AW538" s="13" t="s">
        <v>33</v>
      </c>
      <c r="AX538" s="13" t="s">
        <v>80</v>
      </c>
      <c r="AY538" s="233" t="s">
        <v>149</v>
      </c>
    </row>
    <row r="539" s="2" customFormat="1" ht="16.5" customHeight="1">
      <c r="A539" s="38"/>
      <c r="B539" s="39"/>
      <c r="C539" s="256" t="s">
        <v>906</v>
      </c>
      <c r="D539" s="256" t="s">
        <v>602</v>
      </c>
      <c r="E539" s="257" t="s">
        <v>907</v>
      </c>
      <c r="F539" s="258" t="s">
        <v>908</v>
      </c>
      <c r="G539" s="259" t="s">
        <v>155</v>
      </c>
      <c r="H539" s="260">
        <v>1</v>
      </c>
      <c r="I539" s="261"/>
      <c r="J539" s="262">
        <f>ROUND(I539*H539,2)</f>
        <v>0</v>
      </c>
      <c r="K539" s="258" t="s">
        <v>156</v>
      </c>
      <c r="L539" s="263"/>
      <c r="M539" s="264" t="s">
        <v>19</v>
      </c>
      <c r="N539" s="265" t="s">
        <v>43</v>
      </c>
      <c r="O539" s="84"/>
      <c r="P539" s="213">
        <f>O539*H539</f>
        <v>0</v>
      </c>
      <c r="Q539" s="213">
        <v>0.00089999999999999998</v>
      </c>
      <c r="R539" s="213">
        <f>Q539*H539</f>
        <v>0.00089999999999999998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201</v>
      </c>
      <c r="AT539" s="215" t="s">
        <v>602</v>
      </c>
      <c r="AU539" s="215" t="s">
        <v>82</v>
      </c>
      <c r="AY539" s="17" t="s">
        <v>149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80</v>
      </c>
      <c r="BK539" s="216">
        <f>ROUND(I539*H539,2)</f>
        <v>0</v>
      </c>
      <c r="BL539" s="17" t="s">
        <v>157</v>
      </c>
      <c r="BM539" s="215" t="s">
        <v>909</v>
      </c>
    </row>
    <row r="540" s="14" customFormat="1">
      <c r="A540" s="14"/>
      <c r="B540" s="234"/>
      <c r="C540" s="235"/>
      <c r="D540" s="224" t="s">
        <v>170</v>
      </c>
      <c r="E540" s="236" t="s">
        <v>19</v>
      </c>
      <c r="F540" s="237" t="s">
        <v>910</v>
      </c>
      <c r="G540" s="235"/>
      <c r="H540" s="236" t="s">
        <v>19</v>
      </c>
      <c r="I540" s="238"/>
      <c r="J540" s="235"/>
      <c r="K540" s="235"/>
      <c r="L540" s="239"/>
      <c r="M540" s="240"/>
      <c r="N540" s="241"/>
      <c r="O540" s="241"/>
      <c r="P540" s="241"/>
      <c r="Q540" s="241"/>
      <c r="R540" s="241"/>
      <c r="S540" s="241"/>
      <c r="T540" s="24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3" t="s">
        <v>170</v>
      </c>
      <c r="AU540" s="243" t="s">
        <v>82</v>
      </c>
      <c r="AV540" s="14" t="s">
        <v>80</v>
      </c>
      <c r="AW540" s="14" t="s">
        <v>33</v>
      </c>
      <c r="AX540" s="14" t="s">
        <v>72</v>
      </c>
      <c r="AY540" s="243" t="s">
        <v>149</v>
      </c>
    </row>
    <row r="541" s="13" customFormat="1">
      <c r="A541" s="13"/>
      <c r="B541" s="222"/>
      <c r="C541" s="223"/>
      <c r="D541" s="224" t="s">
        <v>170</v>
      </c>
      <c r="E541" s="225" t="s">
        <v>19</v>
      </c>
      <c r="F541" s="226" t="s">
        <v>80</v>
      </c>
      <c r="G541" s="223"/>
      <c r="H541" s="227">
        <v>1</v>
      </c>
      <c r="I541" s="228"/>
      <c r="J541" s="223"/>
      <c r="K541" s="223"/>
      <c r="L541" s="229"/>
      <c r="M541" s="230"/>
      <c r="N541" s="231"/>
      <c r="O541" s="231"/>
      <c r="P541" s="231"/>
      <c r="Q541" s="231"/>
      <c r="R541" s="231"/>
      <c r="S541" s="231"/>
      <c r="T541" s="23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3" t="s">
        <v>170</v>
      </c>
      <c r="AU541" s="233" t="s">
        <v>82</v>
      </c>
      <c r="AV541" s="13" t="s">
        <v>82</v>
      </c>
      <c r="AW541" s="13" t="s">
        <v>33</v>
      </c>
      <c r="AX541" s="13" t="s">
        <v>80</v>
      </c>
      <c r="AY541" s="233" t="s">
        <v>149</v>
      </c>
    </row>
    <row r="542" s="2" customFormat="1" ht="16.5" customHeight="1">
      <c r="A542" s="38"/>
      <c r="B542" s="39"/>
      <c r="C542" s="204" t="s">
        <v>911</v>
      </c>
      <c r="D542" s="204" t="s">
        <v>152</v>
      </c>
      <c r="E542" s="205" t="s">
        <v>912</v>
      </c>
      <c r="F542" s="206" t="s">
        <v>913</v>
      </c>
      <c r="G542" s="207" t="s">
        <v>155</v>
      </c>
      <c r="H542" s="208">
        <v>7</v>
      </c>
      <c r="I542" s="209"/>
      <c r="J542" s="210">
        <f>ROUND(I542*H542,2)</f>
        <v>0</v>
      </c>
      <c r="K542" s="206" t="s">
        <v>156</v>
      </c>
      <c r="L542" s="44"/>
      <c r="M542" s="211" t="s">
        <v>19</v>
      </c>
      <c r="N542" s="212" t="s">
        <v>43</v>
      </c>
      <c r="O542" s="84"/>
      <c r="P542" s="213">
        <f>O542*H542</f>
        <v>0</v>
      </c>
      <c r="Q542" s="213">
        <v>0.10940999999999999</v>
      </c>
      <c r="R542" s="213">
        <f>Q542*H542</f>
        <v>0.76586999999999994</v>
      </c>
      <c r="S542" s="213">
        <v>0</v>
      </c>
      <c r="T542" s="21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5" t="s">
        <v>157</v>
      </c>
      <c r="AT542" s="215" t="s">
        <v>152</v>
      </c>
      <c r="AU542" s="215" t="s">
        <v>82</v>
      </c>
      <c r="AY542" s="17" t="s">
        <v>149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7" t="s">
        <v>80</v>
      </c>
      <c r="BK542" s="216">
        <f>ROUND(I542*H542,2)</f>
        <v>0</v>
      </c>
      <c r="BL542" s="17" t="s">
        <v>157</v>
      </c>
      <c r="BM542" s="215" t="s">
        <v>914</v>
      </c>
    </row>
    <row r="543" s="2" customFormat="1">
      <c r="A543" s="38"/>
      <c r="B543" s="39"/>
      <c r="C543" s="40"/>
      <c r="D543" s="217" t="s">
        <v>159</v>
      </c>
      <c r="E543" s="40"/>
      <c r="F543" s="218" t="s">
        <v>915</v>
      </c>
      <c r="G543" s="40"/>
      <c r="H543" s="40"/>
      <c r="I543" s="219"/>
      <c r="J543" s="40"/>
      <c r="K543" s="40"/>
      <c r="L543" s="44"/>
      <c r="M543" s="220"/>
      <c r="N543" s="221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159</v>
      </c>
      <c r="AU543" s="17" t="s">
        <v>82</v>
      </c>
    </row>
    <row r="544" s="14" customFormat="1">
      <c r="A544" s="14"/>
      <c r="B544" s="234"/>
      <c r="C544" s="235"/>
      <c r="D544" s="224" t="s">
        <v>170</v>
      </c>
      <c r="E544" s="236" t="s">
        <v>19</v>
      </c>
      <c r="F544" s="237" t="s">
        <v>858</v>
      </c>
      <c r="G544" s="235"/>
      <c r="H544" s="236" t="s">
        <v>19</v>
      </c>
      <c r="I544" s="238"/>
      <c r="J544" s="235"/>
      <c r="K544" s="235"/>
      <c r="L544" s="239"/>
      <c r="M544" s="240"/>
      <c r="N544" s="241"/>
      <c r="O544" s="241"/>
      <c r="P544" s="241"/>
      <c r="Q544" s="241"/>
      <c r="R544" s="241"/>
      <c r="S544" s="241"/>
      <c r="T544" s="24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3" t="s">
        <v>170</v>
      </c>
      <c r="AU544" s="243" t="s">
        <v>82</v>
      </c>
      <c r="AV544" s="14" t="s">
        <v>80</v>
      </c>
      <c r="AW544" s="14" t="s">
        <v>33</v>
      </c>
      <c r="AX544" s="14" t="s">
        <v>72</v>
      </c>
      <c r="AY544" s="243" t="s">
        <v>149</v>
      </c>
    </row>
    <row r="545" s="13" customFormat="1">
      <c r="A545" s="13"/>
      <c r="B545" s="222"/>
      <c r="C545" s="223"/>
      <c r="D545" s="224" t="s">
        <v>170</v>
      </c>
      <c r="E545" s="225" t="s">
        <v>19</v>
      </c>
      <c r="F545" s="226" t="s">
        <v>80</v>
      </c>
      <c r="G545" s="223"/>
      <c r="H545" s="227">
        <v>1</v>
      </c>
      <c r="I545" s="228"/>
      <c r="J545" s="223"/>
      <c r="K545" s="223"/>
      <c r="L545" s="229"/>
      <c r="M545" s="230"/>
      <c r="N545" s="231"/>
      <c r="O545" s="231"/>
      <c r="P545" s="231"/>
      <c r="Q545" s="231"/>
      <c r="R545" s="231"/>
      <c r="S545" s="231"/>
      <c r="T545" s="23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3" t="s">
        <v>170</v>
      </c>
      <c r="AU545" s="233" t="s">
        <v>82</v>
      </c>
      <c r="AV545" s="13" t="s">
        <v>82</v>
      </c>
      <c r="AW545" s="13" t="s">
        <v>33</v>
      </c>
      <c r="AX545" s="13" t="s">
        <v>72</v>
      </c>
      <c r="AY545" s="233" t="s">
        <v>149</v>
      </c>
    </row>
    <row r="546" s="14" customFormat="1">
      <c r="A546" s="14"/>
      <c r="B546" s="234"/>
      <c r="C546" s="235"/>
      <c r="D546" s="224" t="s">
        <v>170</v>
      </c>
      <c r="E546" s="236" t="s">
        <v>19</v>
      </c>
      <c r="F546" s="237" t="s">
        <v>916</v>
      </c>
      <c r="G546" s="235"/>
      <c r="H546" s="236" t="s">
        <v>19</v>
      </c>
      <c r="I546" s="238"/>
      <c r="J546" s="235"/>
      <c r="K546" s="235"/>
      <c r="L546" s="239"/>
      <c r="M546" s="240"/>
      <c r="N546" s="241"/>
      <c r="O546" s="241"/>
      <c r="P546" s="241"/>
      <c r="Q546" s="241"/>
      <c r="R546" s="241"/>
      <c r="S546" s="241"/>
      <c r="T546" s="24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3" t="s">
        <v>170</v>
      </c>
      <c r="AU546" s="243" t="s">
        <v>82</v>
      </c>
      <c r="AV546" s="14" t="s">
        <v>80</v>
      </c>
      <c r="AW546" s="14" t="s">
        <v>33</v>
      </c>
      <c r="AX546" s="14" t="s">
        <v>72</v>
      </c>
      <c r="AY546" s="243" t="s">
        <v>149</v>
      </c>
    </row>
    <row r="547" s="13" customFormat="1">
      <c r="A547" s="13"/>
      <c r="B547" s="222"/>
      <c r="C547" s="223"/>
      <c r="D547" s="224" t="s">
        <v>170</v>
      </c>
      <c r="E547" s="225" t="s">
        <v>19</v>
      </c>
      <c r="F547" s="226" t="s">
        <v>182</v>
      </c>
      <c r="G547" s="223"/>
      <c r="H547" s="227">
        <v>6</v>
      </c>
      <c r="I547" s="228"/>
      <c r="J547" s="223"/>
      <c r="K547" s="223"/>
      <c r="L547" s="229"/>
      <c r="M547" s="230"/>
      <c r="N547" s="231"/>
      <c r="O547" s="231"/>
      <c r="P547" s="231"/>
      <c r="Q547" s="231"/>
      <c r="R547" s="231"/>
      <c r="S547" s="231"/>
      <c r="T547" s="23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3" t="s">
        <v>170</v>
      </c>
      <c r="AU547" s="233" t="s">
        <v>82</v>
      </c>
      <c r="AV547" s="13" t="s">
        <v>82</v>
      </c>
      <c r="AW547" s="13" t="s">
        <v>33</v>
      </c>
      <c r="AX547" s="13" t="s">
        <v>72</v>
      </c>
      <c r="AY547" s="233" t="s">
        <v>149</v>
      </c>
    </row>
    <row r="548" s="15" customFormat="1">
      <c r="A548" s="15"/>
      <c r="B548" s="244"/>
      <c r="C548" s="245"/>
      <c r="D548" s="224" t="s">
        <v>170</v>
      </c>
      <c r="E548" s="246" t="s">
        <v>19</v>
      </c>
      <c r="F548" s="247" t="s">
        <v>200</v>
      </c>
      <c r="G548" s="245"/>
      <c r="H548" s="248">
        <v>7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4" t="s">
        <v>170</v>
      </c>
      <c r="AU548" s="254" t="s">
        <v>82</v>
      </c>
      <c r="AV548" s="15" t="s">
        <v>157</v>
      </c>
      <c r="AW548" s="15" t="s">
        <v>33</v>
      </c>
      <c r="AX548" s="15" t="s">
        <v>80</v>
      </c>
      <c r="AY548" s="254" t="s">
        <v>149</v>
      </c>
    </row>
    <row r="549" s="2" customFormat="1" ht="16.5" customHeight="1">
      <c r="A549" s="38"/>
      <c r="B549" s="39"/>
      <c r="C549" s="256" t="s">
        <v>917</v>
      </c>
      <c r="D549" s="256" t="s">
        <v>602</v>
      </c>
      <c r="E549" s="257" t="s">
        <v>918</v>
      </c>
      <c r="F549" s="258" t="s">
        <v>919</v>
      </c>
      <c r="G549" s="259" t="s">
        <v>155</v>
      </c>
      <c r="H549" s="260">
        <v>6</v>
      </c>
      <c r="I549" s="261"/>
      <c r="J549" s="262">
        <f>ROUND(I549*H549,2)</f>
        <v>0</v>
      </c>
      <c r="K549" s="258" t="s">
        <v>156</v>
      </c>
      <c r="L549" s="263"/>
      <c r="M549" s="264" t="s">
        <v>19</v>
      </c>
      <c r="N549" s="265" t="s">
        <v>43</v>
      </c>
      <c r="O549" s="84"/>
      <c r="P549" s="213">
        <f>O549*H549</f>
        <v>0</v>
      </c>
      <c r="Q549" s="213">
        <v>0.0061000000000000004</v>
      </c>
      <c r="R549" s="213">
        <f>Q549*H549</f>
        <v>0.036600000000000001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201</v>
      </c>
      <c r="AT549" s="215" t="s">
        <v>602</v>
      </c>
      <c r="AU549" s="215" t="s">
        <v>82</v>
      </c>
      <c r="AY549" s="17" t="s">
        <v>149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80</v>
      </c>
      <c r="BK549" s="216">
        <f>ROUND(I549*H549,2)</f>
        <v>0</v>
      </c>
      <c r="BL549" s="17" t="s">
        <v>157</v>
      </c>
      <c r="BM549" s="215" t="s">
        <v>920</v>
      </c>
    </row>
    <row r="550" s="2" customFormat="1" ht="16.5" customHeight="1">
      <c r="A550" s="38"/>
      <c r="B550" s="39"/>
      <c r="C550" s="204" t="s">
        <v>921</v>
      </c>
      <c r="D550" s="204" t="s">
        <v>152</v>
      </c>
      <c r="E550" s="205" t="s">
        <v>922</v>
      </c>
      <c r="F550" s="206" t="s">
        <v>923</v>
      </c>
      <c r="G550" s="207" t="s">
        <v>155</v>
      </c>
      <c r="H550" s="208">
        <v>1</v>
      </c>
      <c r="I550" s="209"/>
      <c r="J550" s="210">
        <f>ROUND(I550*H550,2)</f>
        <v>0</v>
      </c>
      <c r="K550" s="206" t="s">
        <v>19</v>
      </c>
      <c r="L550" s="44"/>
      <c r="M550" s="211" t="s">
        <v>19</v>
      </c>
      <c r="N550" s="212" t="s">
        <v>43</v>
      </c>
      <c r="O550" s="84"/>
      <c r="P550" s="213">
        <f>O550*H550</f>
        <v>0</v>
      </c>
      <c r="Q550" s="213">
        <v>0</v>
      </c>
      <c r="R550" s="213">
        <f>Q550*H550</f>
        <v>0</v>
      </c>
      <c r="S550" s="213">
        <v>0</v>
      </c>
      <c r="T550" s="214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15" t="s">
        <v>157</v>
      </c>
      <c r="AT550" s="215" t="s">
        <v>152</v>
      </c>
      <c r="AU550" s="215" t="s">
        <v>82</v>
      </c>
      <c r="AY550" s="17" t="s">
        <v>149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17" t="s">
        <v>80</v>
      </c>
      <c r="BK550" s="216">
        <f>ROUND(I550*H550,2)</f>
        <v>0</v>
      </c>
      <c r="BL550" s="17" t="s">
        <v>157</v>
      </c>
      <c r="BM550" s="215" t="s">
        <v>924</v>
      </c>
    </row>
    <row r="551" s="2" customFormat="1">
      <c r="A551" s="38"/>
      <c r="B551" s="39"/>
      <c r="C551" s="40"/>
      <c r="D551" s="224" t="s">
        <v>248</v>
      </c>
      <c r="E551" s="40"/>
      <c r="F551" s="255" t="s">
        <v>925</v>
      </c>
      <c r="G551" s="40"/>
      <c r="H551" s="40"/>
      <c r="I551" s="219"/>
      <c r="J551" s="40"/>
      <c r="K551" s="40"/>
      <c r="L551" s="44"/>
      <c r="M551" s="220"/>
      <c r="N551" s="221"/>
      <c r="O551" s="84"/>
      <c r="P551" s="84"/>
      <c r="Q551" s="84"/>
      <c r="R551" s="84"/>
      <c r="S551" s="84"/>
      <c r="T551" s="85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248</v>
      </c>
      <c r="AU551" s="17" t="s">
        <v>82</v>
      </c>
    </row>
    <row r="552" s="12" customFormat="1" ht="22.8" customHeight="1">
      <c r="A552" s="12"/>
      <c r="B552" s="188"/>
      <c r="C552" s="189"/>
      <c r="D552" s="190" t="s">
        <v>71</v>
      </c>
      <c r="E552" s="202" t="s">
        <v>926</v>
      </c>
      <c r="F552" s="202" t="s">
        <v>927</v>
      </c>
      <c r="G552" s="189"/>
      <c r="H552" s="189"/>
      <c r="I552" s="192"/>
      <c r="J552" s="203">
        <f>BK552</f>
        <v>0</v>
      </c>
      <c r="K552" s="189"/>
      <c r="L552" s="194"/>
      <c r="M552" s="195"/>
      <c r="N552" s="196"/>
      <c r="O552" s="196"/>
      <c r="P552" s="197">
        <f>SUM(P553:P587)</f>
        <v>0</v>
      </c>
      <c r="Q552" s="196"/>
      <c r="R552" s="197">
        <f>SUM(R553:R587)</f>
        <v>0.13298499999999999</v>
      </c>
      <c r="S552" s="196"/>
      <c r="T552" s="198">
        <f>SUM(T553:T587)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99" t="s">
        <v>80</v>
      </c>
      <c r="AT552" s="200" t="s">
        <v>71</v>
      </c>
      <c r="AU552" s="200" t="s">
        <v>80</v>
      </c>
      <c r="AY552" s="199" t="s">
        <v>149</v>
      </c>
      <c r="BK552" s="201">
        <f>SUM(BK553:BK587)</f>
        <v>0</v>
      </c>
    </row>
    <row r="553" s="2" customFormat="1" ht="24.15" customHeight="1">
      <c r="A553" s="38"/>
      <c r="B553" s="39"/>
      <c r="C553" s="204" t="s">
        <v>928</v>
      </c>
      <c r="D553" s="204" t="s">
        <v>152</v>
      </c>
      <c r="E553" s="205" t="s">
        <v>929</v>
      </c>
      <c r="F553" s="206" t="s">
        <v>930</v>
      </c>
      <c r="G553" s="207" t="s">
        <v>174</v>
      </c>
      <c r="H553" s="208">
        <v>13.5</v>
      </c>
      <c r="I553" s="209"/>
      <c r="J553" s="210">
        <f>ROUND(I553*H553,2)</f>
        <v>0</v>
      </c>
      <c r="K553" s="206" t="s">
        <v>156</v>
      </c>
      <c r="L553" s="44"/>
      <c r="M553" s="211" t="s">
        <v>19</v>
      </c>
      <c r="N553" s="212" t="s">
        <v>43</v>
      </c>
      <c r="O553" s="84"/>
      <c r="P553" s="213">
        <f>O553*H553</f>
        <v>0</v>
      </c>
      <c r="Q553" s="213">
        <v>0</v>
      </c>
      <c r="R553" s="213">
        <f>Q553*H553</f>
        <v>0</v>
      </c>
      <c r="S553" s="213">
        <v>0</v>
      </c>
      <c r="T553" s="21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15" t="s">
        <v>157</v>
      </c>
      <c r="AT553" s="215" t="s">
        <v>152</v>
      </c>
      <c r="AU553" s="215" t="s">
        <v>82</v>
      </c>
      <c r="AY553" s="17" t="s">
        <v>149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7" t="s">
        <v>80</v>
      </c>
      <c r="BK553" s="216">
        <f>ROUND(I553*H553,2)</f>
        <v>0</v>
      </c>
      <c r="BL553" s="17" t="s">
        <v>157</v>
      </c>
      <c r="BM553" s="215" t="s">
        <v>931</v>
      </c>
    </row>
    <row r="554" s="2" customFormat="1">
      <c r="A554" s="38"/>
      <c r="B554" s="39"/>
      <c r="C554" s="40"/>
      <c r="D554" s="217" t="s">
        <v>159</v>
      </c>
      <c r="E554" s="40"/>
      <c r="F554" s="218" t="s">
        <v>932</v>
      </c>
      <c r="G554" s="40"/>
      <c r="H554" s="40"/>
      <c r="I554" s="219"/>
      <c r="J554" s="40"/>
      <c r="K554" s="40"/>
      <c r="L554" s="44"/>
      <c r="M554" s="220"/>
      <c r="N554" s="221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159</v>
      </c>
      <c r="AU554" s="17" t="s">
        <v>82</v>
      </c>
    </row>
    <row r="555" s="14" customFormat="1">
      <c r="A555" s="14"/>
      <c r="B555" s="234"/>
      <c r="C555" s="235"/>
      <c r="D555" s="224" t="s">
        <v>170</v>
      </c>
      <c r="E555" s="236" t="s">
        <v>19</v>
      </c>
      <c r="F555" s="237" t="s">
        <v>933</v>
      </c>
      <c r="G555" s="235"/>
      <c r="H555" s="236" t="s">
        <v>19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3" t="s">
        <v>170</v>
      </c>
      <c r="AU555" s="243" t="s">
        <v>82</v>
      </c>
      <c r="AV555" s="14" t="s">
        <v>80</v>
      </c>
      <c r="AW555" s="14" t="s">
        <v>33</v>
      </c>
      <c r="AX555" s="14" t="s">
        <v>72</v>
      </c>
      <c r="AY555" s="243" t="s">
        <v>149</v>
      </c>
    </row>
    <row r="556" s="13" customFormat="1">
      <c r="A556" s="13"/>
      <c r="B556" s="222"/>
      <c r="C556" s="223"/>
      <c r="D556" s="224" t="s">
        <v>170</v>
      </c>
      <c r="E556" s="225" t="s">
        <v>19</v>
      </c>
      <c r="F556" s="226" t="s">
        <v>934</v>
      </c>
      <c r="G556" s="223"/>
      <c r="H556" s="227">
        <v>13.5</v>
      </c>
      <c r="I556" s="228"/>
      <c r="J556" s="223"/>
      <c r="K556" s="223"/>
      <c r="L556" s="229"/>
      <c r="M556" s="230"/>
      <c r="N556" s="231"/>
      <c r="O556" s="231"/>
      <c r="P556" s="231"/>
      <c r="Q556" s="231"/>
      <c r="R556" s="231"/>
      <c r="S556" s="231"/>
      <c r="T556" s="23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3" t="s">
        <v>170</v>
      </c>
      <c r="AU556" s="233" t="s">
        <v>82</v>
      </c>
      <c r="AV556" s="13" t="s">
        <v>82</v>
      </c>
      <c r="AW556" s="13" t="s">
        <v>33</v>
      </c>
      <c r="AX556" s="13" t="s">
        <v>80</v>
      </c>
      <c r="AY556" s="233" t="s">
        <v>149</v>
      </c>
    </row>
    <row r="557" s="2" customFormat="1" ht="21.75" customHeight="1">
      <c r="A557" s="38"/>
      <c r="B557" s="39"/>
      <c r="C557" s="204" t="s">
        <v>935</v>
      </c>
      <c r="D557" s="204" t="s">
        <v>152</v>
      </c>
      <c r="E557" s="205" t="s">
        <v>936</v>
      </c>
      <c r="F557" s="206" t="s">
        <v>937</v>
      </c>
      <c r="G557" s="207" t="s">
        <v>174</v>
      </c>
      <c r="H557" s="208">
        <v>14</v>
      </c>
      <c r="I557" s="209"/>
      <c r="J557" s="210">
        <f>ROUND(I557*H557,2)</f>
        <v>0</v>
      </c>
      <c r="K557" s="206" t="s">
        <v>156</v>
      </c>
      <c r="L557" s="44"/>
      <c r="M557" s="211" t="s">
        <v>19</v>
      </c>
      <c r="N557" s="212" t="s">
        <v>43</v>
      </c>
      <c r="O557" s="84"/>
      <c r="P557" s="213">
        <f>O557*H557</f>
        <v>0</v>
      </c>
      <c r="Q557" s="213">
        <v>0.0025999999999999999</v>
      </c>
      <c r="R557" s="213">
        <f>Q557*H557</f>
        <v>0.036400000000000002</v>
      </c>
      <c r="S557" s="213">
        <v>0</v>
      </c>
      <c r="T557" s="214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15" t="s">
        <v>157</v>
      </c>
      <c r="AT557" s="215" t="s">
        <v>152</v>
      </c>
      <c r="AU557" s="215" t="s">
        <v>82</v>
      </c>
      <c r="AY557" s="17" t="s">
        <v>149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7" t="s">
        <v>80</v>
      </c>
      <c r="BK557" s="216">
        <f>ROUND(I557*H557,2)</f>
        <v>0</v>
      </c>
      <c r="BL557" s="17" t="s">
        <v>157</v>
      </c>
      <c r="BM557" s="215" t="s">
        <v>938</v>
      </c>
    </row>
    <row r="558" s="2" customFormat="1">
      <c r="A558" s="38"/>
      <c r="B558" s="39"/>
      <c r="C558" s="40"/>
      <c r="D558" s="217" t="s">
        <v>159</v>
      </c>
      <c r="E558" s="40"/>
      <c r="F558" s="218" t="s">
        <v>939</v>
      </c>
      <c r="G558" s="40"/>
      <c r="H558" s="40"/>
      <c r="I558" s="219"/>
      <c r="J558" s="40"/>
      <c r="K558" s="40"/>
      <c r="L558" s="44"/>
      <c r="M558" s="220"/>
      <c r="N558" s="221"/>
      <c r="O558" s="84"/>
      <c r="P558" s="84"/>
      <c r="Q558" s="84"/>
      <c r="R558" s="84"/>
      <c r="S558" s="84"/>
      <c r="T558" s="85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159</v>
      </c>
      <c r="AU558" s="17" t="s">
        <v>82</v>
      </c>
    </row>
    <row r="559" s="14" customFormat="1">
      <c r="A559" s="14"/>
      <c r="B559" s="234"/>
      <c r="C559" s="235"/>
      <c r="D559" s="224" t="s">
        <v>170</v>
      </c>
      <c r="E559" s="236" t="s">
        <v>19</v>
      </c>
      <c r="F559" s="237" t="s">
        <v>940</v>
      </c>
      <c r="G559" s="235"/>
      <c r="H559" s="236" t="s">
        <v>19</v>
      </c>
      <c r="I559" s="238"/>
      <c r="J559" s="235"/>
      <c r="K559" s="235"/>
      <c r="L559" s="239"/>
      <c r="M559" s="240"/>
      <c r="N559" s="241"/>
      <c r="O559" s="241"/>
      <c r="P559" s="241"/>
      <c r="Q559" s="241"/>
      <c r="R559" s="241"/>
      <c r="S559" s="241"/>
      <c r="T559" s="24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3" t="s">
        <v>170</v>
      </c>
      <c r="AU559" s="243" t="s">
        <v>82</v>
      </c>
      <c r="AV559" s="14" t="s">
        <v>80</v>
      </c>
      <c r="AW559" s="14" t="s">
        <v>33</v>
      </c>
      <c r="AX559" s="14" t="s">
        <v>72</v>
      </c>
      <c r="AY559" s="243" t="s">
        <v>149</v>
      </c>
    </row>
    <row r="560" s="13" customFormat="1">
      <c r="A560" s="13"/>
      <c r="B560" s="222"/>
      <c r="C560" s="223"/>
      <c r="D560" s="224" t="s">
        <v>170</v>
      </c>
      <c r="E560" s="225" t="s">
        <v>19</v>
      </c>
      <c r="F560" s="226" t="s">
        <v>941</v>
      </c>
      <c r="G560" s="223"/>
      <c r="H560" s="227">
        <v>14</v>
      </c>
      <c r="I560" s="228"/>
      <c r="J560" s="223"/>
      <c r="K560" s="223"/>
      <c r="L560" s="229"/>
      <c r="M560" s="230"/>
      <c r="N560" s="231"/>
      <c r="O560" s="231"/>
      <c r="P560" s="231"/>
      <c r="Q560" s="231"/>
      <c r="R560" s="231"/>
      <c r="S560" s="231"/>
      <c r="T560" s="23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3" t="s">
        <v>170</v>
      </c>
      <c r="AU560" s="233" t="s">
        <v>82</v>
      </c>
      <c r="AV560" s="13" t="s">
        <v>82</v>
      </c>
      <c r="AW560" s="13" t="s">
        <v>33</v>
      </c>
      <c r="AX560" s="13" t="s">
        <v>80</v>
      </c>
      <c r="AY560" s="233" t="s">
        <v>149</v>
      </c>
    </row>
    <row r="561" s="2" customFormat="1" ht="21.75" customHeight="1">
      <c r="A561" s="38"/>
      <c r="B561" s="39"/>
      <c r="C561" s="204" t="s">
        <v>942</v>
      </c>
      <c r="D561" s="204" t="s">
        <v>152</v>
      </c>
      <c r="E561" s="205" t="s">
        <v>943</v>
      </c>
      <c r="F561" s="206" t="s">
        <v>944</v>
      </c>
      <c r="G561" s="207" t="s">
        <v>427</v>
      </c>
      <c r="H561" s="208">
        <v>29</v>
      </c>
      <c r="I561" s="209"/>
      <c r="J561" s="210">
        <f>ROUND(I561*H561,2)</f>
        <v>0</v>
      </c>
      <c r="K561" s="206" t="s">
        <v>156</v>
      </c>
      <c r="L561" s="44"/>
      <c r="M561" s="211" t="s">
        <v>19</v>
      </c>
      <c r="N561" s="212" t="s">
        <v>43</v>
      </c>
      <c r="O561" s="84"/>
      <c r="P561" s="213">
        <f>O561*H561</f>
        <v>0</v>
      </c>
      <c r="Q561" s="213">
        <v>0.00033</v>
      </c>
      <c r="R561" s="213">
        <f>Q561*H561</f>
        <v>0.0095700000000000004</v>
      </c>
      <c r="S561" s="213">
        <v>0</v>
      </c>
      <c r="T561" s="21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5" t="s">
        <v>157</v>
      </c>
      <c r="AT561" s="215" t="s">
        <v>152</v>
      </c>
      <c r="AU561" s="215" t="s">
        <v>82</v>
      </c>
      <c r="AY561" s="17" t="s">
        <v>149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7" t="s">
        <v>80</v>
      </c>
      <c r="BK561" s="216">
        <f>ROUND(I561*H561,2)</f>
        <v>0</v>
      </c>
      <c r="BL561" s="17" t="s">
        <v>157</v>
      </c>
      <c r="BM561" s="215" t="s">
        <v>945</v>
      </c>
    </row>
    <row r="562" s="2" customFormat="1">
      <c r="A562" s="38"/>
      <c r="B562" s="39"/>
      <c r="C562" s="40"/>
      <c r="D562" s="217" t="s">
        <v>159</v>
      </c>
      <c r="E562" s="40"/>
      <c r="F562" s="218" t="s">
        <v>946</v>
      </c>
      <c r="G562" s="40"/>
      <c r="H562" s="40"/>
      <c r="I562" s="219"/>
      <c r="J562" s="40"/>
      <c r="K562" s="40"/>
      <c r="L562" s="44"/>
      <c r="M562" s="220"/>
      <c r="N562" s="221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159</v>
      </c>
      <c r="AU562" s="17" t="s">
        <v>82</v>
      </c>
    </row>
    <row r="563" s="14" customFormat="1">
      <c r="A563" s="14"/>
      <c r="B563" s="234"/>
      <c r="C563" s="235"/>
      <c r="D563" s="224" t="s">
        <v>170</v>
      </c>
      <c r="E563" s="236" t="s">
        <v>19</v>
      </c>
      <c r="F563" s="237" t="s">
        <v>947</v>
      </c>
      <c r="G563" s="235"/>
      <c r="H563" s="236" t="s">
        <v>19</v>
      </c>
      <c r="I563" s="238"/>
      <c r="J563" s="235"/>
      <c r="K563" s="235"/>
      <c r="L563" s="239"/>
      <c r="M563" s="240"/>
      <c r="N563" s="241"/>
      <c r="O563" s="241"/>
      <c r="P563" s="241"/>
      <c r="Q563" s="241"/>
      <c r="R563" s="241"/>
      <c r="S563" s="241"/>
      <c r="T563" s="24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3" t="s">
        <v>170</v>
      </c>
      <c r="AU563" s="243" t="s">
        <v>82</v>
      </c>
      <c r="AV563" s="14" t="s">
        <v>80</v>
      </c>
      <c r="AW563" s="14" t="s">
        <v>33</v>
      </c>
      <c r="AX563" s="14" t="s">
        <v>72</v>
      </c>
      <c r="AY563" s="243" t="s">
        <v>149</v>
      </c>
    </row>
    <row r="564" s="13" customFormat="1">
      <c r="A564" s="13"/>
      <c r="B564" s="222"/>
      <c r="C564" s="223"/>
      <c r="D564" s="224" t="s">
        <v>170</v>
      </c>
      <c r="E564" s="225" t="s">
        <v>19</v>
      </c>
      <c r="F564" s="226" t="s">
        <v>948</v>
      </c>
      <c r="G564" s="223"/>
      <c r="H564" s="227">
        <v>29</v>
      </c>
      <c r="I564" s="228"/>
      <c r="J564" s="223"/>
      <c r="K564" s="223"/>
      <c r="L564" s="229"/>
      <c r="M564" s="230"/>
      <c r="N564" s="231"/>
      <c r="O564" s="231"/>
      <c r="P564" s="231"/>
      <c r="Q564" s="231"/>
      <c r="R564" s="231"/>
      <c r="S564" s="231"/>
      <c r="T564" s="23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3" t="s">
        <v>170</v>
      </c>
      <c r="AU564" s="233" t="s">
        <v>82</v>
      </c>
      <c r="AV564" s="13" t="s">
        <v>82</v>
      </c>
      <c r="AW564" s="13" t="s">
        <v>33</v>
      </c>
      <c r="AX564" s="13" t="s">
        <v>80</v>
      </c>
      <c r="AY564" s="233" t="s">
        <v>149</v>
      </c>
    </row>
    <row r="565" s="2" customFormat="1" ht="21.75" customHeight="1">
      <c r="A565" s="38"/>
      <c r="B565" s="39"/>
      <c r="C565" s="204" t="s">
        <v>949</v>
      </c>
      <c r="D565" s="204" t="s">
        <v>152</v>
      </c>
      <c r="E565" s="205" t="s">
        <v>950</v>
      </c>
      <c r="F565" s="206" t="s">
        <v>951</v>
      </c>
      <c r="G565" s="207" t="s">
        <v>427</v>
      </c>
      <c r="H565" s="208">
        <v>44</v>
      </c>
      <c r="I565" s="209"/>
      <c r="J565" s="210">
        <f>ROUND(I565*H565,2)</f>
        <v>0</v>
      </c>
      <c r="K565" s="206" t="s">
        <v>156</v>
      </c>
      <c r="L565" s="44"/>
      <c r="M565" s="211" t="s">
        <v>19</v>
      </c>
      <c r="N565" s="212" t="s">
        <v>43</v>
      </c>
      <c r="O565" s="84"/>
      <c r="P565" s="213">
        <f>O565*H565</f>
        <v>0</v>
      </c>
      <c r="Q565" s="213">
        <v>0.00064999999999999997</v>
      </c>
      <c r="R565" s="213">
        <f>Q565*H565</f>
        <v>0.0286</v>
      </c>
      <c r="S565" s="213">
        <v>0</v>
      </c>
      <c r="T565" s="21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157</v>
      </c>
      <c r="AT565" s="215" t="s">
        <v>152</v>
      </c>
      <c r="AU565" s="215" t="s">
        <v>82</v>
      </c>
      <c r="AY565" s="17" t="s">
        <v>149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80</v>
      </c>
      <c r="BK565" s="216">
        <f>ROUND(I565*H565,2)</f>
        <v>0</v>
      </c>
      <c r="BL565" s="17" t="s">
        <v>157</v>
      </c>
      <c r="BM565" s="215" t="s">
        <v>952</v>
      </c>
    </row>
    <row r="566" s="2" customFormat="1">
      <c r="A566" s="38"/>
      <c r="B566" s="39"/>
      <c r="C566" s="40"/>
      <c r="D566" s="217" t="s">
        <v>159</v>
      </c>
      <c r="E566" s="40"/>
      <c r="F566" s="218" t="s">
        <v>953</v>
      </c>
      <c r="G566" s="40"/>
      <c r="H566" s="40"/>
      <c r="I566" s="219"/>
      <c r="J566" s="40"/>
      <c r="K566" s="40"/>
      <c r="L566" s="44"/>
      <c r="M566" s="220"/>
      <c r="N566" s="22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159</v>
      </c>
      <c r="AU566" s="17" t="s">
        <v>82</v>
      </c>
    </row>
    <row r="567" s="14" customFormat="1">
      <c r="A567" s="14"/>
      <c r="B567" s="234"/>
      <c r="C567" s="235"/>
      <c r="D567" s="224" t="s">
        <v>170</v>
      </c>
      <c r="E567" s="236" t="s">
        <v>19</v>
      </c>
      <c r="F567" s="237" t="s">
        <v>954</v>
      </c>
      <c r="G567" s="235"/>
      <c r="H567" s="236" t="s">
        <v>19</v>
      </c>
      <c r="I567" s="238"/>
      <c r="J567" s="235"/>
      <c r="K567" s="235"/>
      <c r="L567" s="239"/>
      <c r="M567" s="240"/>
      <c r="N567" s="241"/>
      <c r="O567" s="241"/>
      <c r="P567" s="241"/>
      <c r="Q567" s="241"/>
      <c r="R567" s="241"/>
      <c r="S567" s="241"/>
      <c r="T567" s="24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3" t="s">
        <v>170</v>
      </c>
      <c r="AU567" s="243" t="s">
        <v>82</v>
      </c>
      <c r="AV567" s="14" t="s">
        <v>80</v>
      </c>
      <c r="AW567" s="14" t="s">
        <v>33</v>
      </c>
      <c r="AX567" s="14" t="s">
        <v>72</v>
      </c>
      <c r="AY567" s="243" t="s">
        <v>149</v>
      </c>
    </row>
    <row r="568" s="13" customFormat="1">
      <c r="A568" s="13"/>
      <c r="B568" s="222"/>
      <c r="C568" s="223"/>
      <c r="D568" s="224" t="s">
        <v>170</v>
      </c>
      <c r="E568" s="225" t="s">
        <v>19</v>
      </c>
      <c r="F568" s="226" t="s">
        <v>955</v>
      </c>
      <c r="G568" s="223"/>
      <c r="H568" s="227">
        <v>44</v>
      </c>
      <c r="I568" s="228"/>
      <c r="J568" s="223"/>
      <c r="K568" s="223"/>
      <c r="L568" s="229"/>
      <c r="M568" s="230"/>
      <c r="N568" s="231"/>
      <c r="O568" s="231"/>
      <c r="P568" s="231"/>
      <c r="Q568" s="231"/>
      <c r="R568" s="231"/>
      <c r="S568" s="231"/>
      <c r="T568" s="23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3" t="s">
        <v>170</v>
      </c>
      <c r="AU568" s="233" t="s">
        <v>82</v>
      </c>
      <c r="AV568" s="13" t="s">
        <v>82</v>
      </c>
      <c r="AW568" s="13" t="s">
        <v>33</v>
      </c>
      <c r="AX568" s="13" t="s">
        <v>80</v>
      </c>
      <c r="AY568" s="233" t="s">
        <v>149</v>
      </c>
    </row>
    <row r="569" s="2" customFormat="1" ht="21.75" customHeight="1">
      <c r="A569" s="38"/>
      <c r="B569" s="39"/>
      <c r="C569" s="204" t="s">
        <v>956</v>
      </c>
      <c r="D569" s="204" t="s">
        <v>152</v>
      </c>
      <c r="E569" s="205" t="s">
        <v>936</v>
      </c>
      <c r="F569" s="206" t="s">
        <v>937</v>
      </c>
      <c r="G569" s="207" t="s">
        <v>174</v>
      </c>
      <c r="H569" s="208">
        <v>21.5</v>
      </c>
      <c r="I569" s="209"/>
      <c r="J569" s="210">
        <f>ROUND(I569*H569,2)</f>
        <v>0</v>
      </c>
      <c r="K569" s="206" t="s">
        <v>156</v>
      </c>
      <c r="L569" s="44"/>
      <c r="M569" s="211" t="s">
        <v>19</v>
      </c>
      <c r="N569" s="212" t="s">
        <v>43</v>
      </c>
      <c r="O569" s="84"/>
      <c r="P569" s="213">
        <f>O569*H569</f>
        <v>0</v>
      </c>
      <c r="Q569" s="213">
        <v>0.0025999999999999999</v>
      </c>
      <c r="R569" s="213">
        <f>Q569*H569</f>
        <v>0.055899999999999998</v>
      </c>
      <c r="S569" s="213">
        <v>0</v>
      </c>
      <c r="T569" s="214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5" t="s">
        <v>157</v>
      </c>
      <c r="AT569" s="215" t="s">
        <v>152</v>
      </c>
      <c r="AU569" s="215" t="s">
        <v>82</v>
      </c>
      <c r="AY569" s="17" t="s">
        <v>149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7" t="s">
        <v>80</v>
      </c>
      <c r="BK569" s="216">
        <f>ROUND(I569*H569,2)</f>
        <v>0</v>
      </c>
      <c r="BL569" s="17" t="s">
        <v>157</v>
      </c>
      <c r="BM569" s="215" t="s">
        <v>957</v>
      </c>
    </row>
    <row r="570" s="2" customFormat="1">
      <c r="A570" s="38"/>
      <c r="B570" s="39"/>
      <c r="C570" s="40"/>
      <c r="D570" s="217" t="s">
        <v>159</v>
      </c>
      <c r="E570" s="40"/>
      <c r="F570" s="218" t="s">
        <v>939</v>
      </c>
      <c r="G570" s="40"/>
      <c r="H570" s="40"/>
      <c r="I570" s="219"/>
      <c r="J570" s="40"/>
      <c r="K570" s="40"/>
      <c r="L570" s="44"/>
      <c r="M570" s="220"/>
      <c r="N570" s="221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159</v>
      </c>
      <c r="AU570" s="17" t="s">
        <v>82</v>
      </c>
    </row>
    <row r="571" s="14" customFormat="1">
      <c r="A571" s="14"/>
      <c r="B571" s="234"/>
      <c r="C571" s="235"/>
      <c r="D571" s="224" t="s">
        <v>170</v>
      </c>
      <c r="E571" s="236" t="s">
        <v>19</v>
      </c>
      <c r="F571" s="237" t="s">
        <v>958</v>
      </c>
      <c r="G571" s="235"/>
      <c r="H571" s="236" t="s">
        <v>19</v>
      </c>
      <c r="I571" s="238"/>
      <c r="J571" s="235"/>
      <c r="K571" s="235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170</v>
      </c>
      <c r="AU571" s="243" t="s">
        <v>82</v>
      </c>
      <c r="AV571" s="14" t="s">
        <v>80</v>
      </c>
      <c r="AW571" s="14" t="s">
        <v>33</v>
      </c>
      <c r="AX571" s="14" t="s">
        <v>72</v>
      </c>
      <c r="AY571" s="243" t="s">
        <v>149</v>
      </c>
    </row>
    <row r="572" s="13" customFormat="1">
      <c r="A572" s="13"/>
      <c r="B572" s="222"/>
      <c r="C572" s="223"/>
      <c r="D572" s="224" t="s">
        <v>170</v>
      </c>
      <c r="E572" s="225" t="s">
        <v>19</v>
      </c>
      <c r="F572" s="226" t="s">
        <v>959</v>
      </c>
      <c r="G572" s="223"/>
      <c r="H572" s="227">
        <v>8</v>
      </c>
      <c r="I572" s="228"/>
      <c r="J572" s="223"/>
      <c r="K572" s="223"/>
      <c r="L572" s="229"/>
      <c r="M572" s="230"/>
      <c r="N572" s="231"/>
      <c r="O572" s="231"/>
      <c r="P572" s="231"/>
      <c r="Q572" s="231"/>
      <c r="R572" s="231"/>
      <c r="S572" s="231"/>
      <c r="T572" s="23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3" t="s">
        <v>170</v>
      </c>
      <c r="AU572" s="233" t="s">
        <v>82</v>
      </c>
      <c r="AV572" s="13" t="s">
        <v>82</v>
      </c>
      <c r="AW572" s="13" t="s">
        <v>33</v>
      </c>
      <c r="AX572" s="13" t="s">
        <v>72</v>
      </c>
      <c r="AY572" s="233" t="s">
        <v>149</v>
      </c>
    </row>
    <row r="573" s="14" customFormat="1">
      <c r="A573" s="14"/>
      <c r="B573" s="234"/>
      <c r="C573" s="235"/>
      <c r="D573" s="224" t="s">
        <v>170</v>
      </c>
      <c r="E573" s="236" t="s">
        <v>19</v>
      </c>
      <c r="F573" s="237" t="s">
        <v>960</v>
      </c>
      <c r="G573" s="235"/>
      <c r="H573" s="236" t="s">
        <v>19</v>
      </c>
      <c r="I573" s="238"/>
      <c r="J573" s="235"/>
      <c r="K573" s="235"/>
      <c r="L573" s="239"/>
      <c r="M573" s="240"/>
      <c r="N573" s="241"/>
      <c r="O573" s="241"/>
      <c r="P573" s="241"/>
      <c r="Q573" s="241"/>
      <c r="R573" s="241"/>
      <c r="S573" s="241"/>
      <c r="T573" s="24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3" t="s">
        <v>170</v>
      </c>
      <c r="AU573" s="243" t="s">
        <v>82</v>
      </c>
      <c r="AV573" s="14" t="s">
        <v>80</v>
      </c>
      <c r="AW573" s="14" t="s">
        <v>33</v>
      </c>
      <c r="AX573" s="14" t="s">
        <v>72</v>
      </c>
      <c r="AY573" s="243" t="s">
        <v>149</v>
      </c>
    </row>
    <row r="574" s="13" customFormat="1">
      <c r="A574" s="13"/>
      <c r="B574" s="222"/>
      <c r="C574" s="223"/>
      <c r="D574" s="224" t="s">
        <v>170</v>
      </c>
      <c r="E574" s="225" t="s">
        <v>19</v>
      </c>
      <c r="F574" s="226" t="s">
        <v>961</v>
      </c>
      <c r="G574" s="223"/>
      <c r="H574" s="227">
        <v>11</v>
      </c>
      <c r="I574" s="228"/>
      <c r="J574" s="223"/>
      <c r="K574" s="223"/>
      <c r="L574" s="229"/>
      <c r="M574" s="230"/>
      <c r="N574" s="231"/>
      <c r="O574" s="231"/>
      <c r="P574" s="231"/>
      <c r="Q574" s="231"/>
      <c r="R574" s="231"/>
      <c r="S574" s="231"/>
      <c r="T574" s="23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3" t="s">
        <v>170</v>
      </c>
      <c r="AU574" s="233" t="s">
        <v>82</v>
      </c>
      <c r="AV574" s="13" t="s">
        <v>82</v>
      </c>
      <c r="AW574" s="13" t="s">
        <v>33</v>
      </c>
      <c r="AX574" s="13" t="s">
        <v>72</v>
      </c>
      <c r="AY574" s="233" t="s">
        <v>149</v>
      </c>
    </row>
    <row r="575" s="14" customFormat="1">
      <c r="A575" s="14"/>
      <c r="B575" s="234"/>
      <c r="C575" s="235"/>
      <c r="D575" s="224" t="s">
        <v>170</v>
      </c>
      <c r="E575" s="236" t="s">
        <v>19</v>
      </c>
      <c r="F575" s="237" t="s">
        <v>962</v>
      </c>
      <c r="G575" s="235"/>
      <c r="H575" s="236" t="s">
        <v>19</v>
      </c>
      <c r="I575" s="238"/>
      <c r="J575" s="235"/>
      <c r="K575" s="235"/>
      <c r="L575" s="239"/>
      <c r="M575" s="240"/>
      <c r="N575" s="241"/>
      <c r="O575" s="241"/>
      <c r="P575" s="241"/>
      <c r="Q575" s="241"/>
      <c r="R575" s="241"/>
      <c r="S575" s="241"/>
      <c r="T575" s="24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3" t="s">
        <v>170</v>
      </c>
      <c r="AU575" s="243" t="s">
        <v>82</v>
      </c>
      <c r="AV575" s="14" t="s">
        <v>80</v>
      </c>
      <c r="AW575" s="14" t="s">
        <v>33</v>
      </c>
      <c r="AX575" s="14" t="s">
        <v>72</v>
      </c>
      <c r="AY575" s="243" t="s">
        <v>149</v>
      </c>
    </row>
    <row r="576" s="13" customFormat="1">
      <c r="A576" s="13"/>
      <c r="B576" s="222"/>
      <c r="C576" s="223"/>
      <c r="D576" s="224" t="s">
        <v>170</v>
      </c>
      <c r="E576" s="225" t="s">
        <v>19</v>
      </c>
      <c r="F576" s="226" t="s">
        <v>963</v>
      </c>
      <c r="G576" s="223"/>
      <c r="H576" s="227">
        <v>0.90000000000000002</v>
      </c>
      <c r="I576" s="228"/>
      <c r="J576" s="223"/>
      <c r="K576" s="223"/>
      <c r="L576" s="229"/>
      <c r="M576" s="230"/>
      <c r="N576" s="231"/>
      <c r="O576" s="231"/>
      <c r="P576" s="231"/>
      <c r="Q576" s="231"/>
      <c r="R576" s="231"/>
      <c r="S576" s="231"/>
      <c r="T576" s="23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3" t="s">
        <v>170</v>
      </c>
      <c r="AU576" s="233" t="s">
        <v>82</v>
      </c>
      <c r="AV576" s="13" t="s">
        <v>82</v>
      </c>
      <c r="AW576" s="13" t="s">
        <v>33</v>
      </c>
      <c r="AX576" s="13" t="s">
        <v>72</v>
      </c>
      <c r="AY576" s="233" t="s">
        <v>149</v>
      </c>
    </row>
    <row r="577" s="14" customFormat="1">
      <c r="A577" s="14"/>
      <c r="B577" s="234"/>
      <c r="C577" s="235"/>
      <c r="D577" s="224" t="s">
        <v>170</v>
      </c>
      <c r="E577" s="236" t="s">
        <v>19</v>
      </c>
      <c r="F577" s="237" t="s">
        <v>964</v>
      </c>
      <c r="G577" s="235"/>
      <c r="H577" s="236" t="s">
        <v>19</v>
      </c>
      <c r="I577" s="238"/>
      <c r="J577" s="235"/>
      <c r="K577" s="235"/>
      <c r="L577" s="239"/>
      <c r="M577" s="240"/>
      <c r="N577" s="241"/>
      <c r="O577" s="241"/>
      <c r="P577" s="241"/>
      <c r="Q577" s="241"/>
      <c r="R577" s="241"/>
      <c r="S577" s="241"/>
      <c r="T577" s="24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3" t="s">
        <v>170</v>
      </c>
      <c r="AU577" s="243" t="s">
        <v>82</v>
      </c>
      <c r="AV577" s="14" t="s">
        <v>80</v>
      </c>
      <c r="AW577" s="14" t="s">
        <v>33</v>
      </c>
      <c r="AX577" s="14" t="s">
        <v>72</v>
      </c>
      <c r="AY577" s="243" t="s">
        <v>149</v>
      </c>
    </row>
    <row r="578" s="13" customFormat="1">
      <c r="A578" s="13"/>
      <c r="B578" s="222"/>
      <c r="C578" s="223"/>
      <c r="D578" s="224" t="s">
        <v>170</v>
      </c>
      <c r="E578" s="225" t="s">
        <v>19</v>
      </c>
      <c r="F578" s="226" t="s">
        <v>965</v>
      </c>
      <c r="G578" s="223"/>
      <c r="H578" s="227">
        <v>1.6000000000000001</v>
      </c>
      <c r="I578" s="228"/>
      <c r="J578" s="223"/>
      <c r="K578" s="223"/>
      <c r="L578" s="229"/>
      <c r="M578" s="230"/>
      <c r="N578" s="231"/>
      <c r="O578" s="231"/>
      <c r="P578" s="231"/>
      <c r="Q578" s="231"/>
      <c r="R578" s="231"/>
      <c r="S578" s="231"/>
      <c r="T578" s="23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3" t="s">
        <v>170</v>
      </c>
      <c r="AU578" s="233" t="s">
        <v>82</v>
      </c>
      <c r="AV578" s="13" t="s">
        <v>82</v>
      </c>
      <c r="AW578" s="13" t="s">
        <v>33</v>
      </c>
      <c r="AX578" s="13" t="s">
        <v>72</v>
      </c>
      <c r="AY578" s="233" t="s">
        <v>149</v>
      </c>
    </row>
    <row r="579" s="15" customFormat="1">
      <c r="A579" s="15"/>
      <c r="B579" s="244"/>
      <c r="C579" s="245"/>
      <c r="D579" s="224" t="s">
        <v>170</v>
      </c>
      <c r="E579" s="246" t="s">
        <v>19</v>
      </c>
      <c r="F579" s="247" t="s">
        <v>200</v>
      </c>
      <c r="G579" s="245"/>
      <c r="H579" s="248">
        <v>21.5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4" t="s">
        <v>170</v>
      </c>
      <c r="AU579" s="254" t="s">
        <v>82</v>
      </c>
      <c r="AV579" s="15" t="s">
        <v>157</v>
      </c>
      <c r="AW579" s="15" t="s">
        <v>33</v>
      </c>
      <c r="AX579" s="15" t="s">
        <v>80</v>
      </c>
      <c r="AY579" s="254" t="s">
        <v>149</v>
      </c>
    </row>
    <row r="580" s="2" customFormat="1" ht="16.5" customHeight="1">
      <c r="A580" s="38"/>
      <c r="B580" s="39"/>
      <c r="C580" s="204" t="s">
        <v>966</v>
      </c>
      <c r="D580" s="204" t="s">
        <v>152</v>
      </c>
      <c r="E580" s="205" t="s">
        <v>967</v>
      </c>
      <c r="F580" s="206" t="s">
        <v>968</v>
      </c>
      <c r="G580" s="207" t="s">
        <v>155</v>
      </c>
      <c r="H580" s="208">
        <v>4</v>
      </c>
      <c r="I580" s="209"/>
      <c r="J580" s="210">
        <f>ROUND(I580*H580,2)</f>
        <v>0</v>
      </c>
      <c r="K580" s="206" t="s">
        <v>156</v>
      </c>
      <c r="L580" s="44"/>
      <c r="M580" s="211" t="s">
        <v>19</v>
      </c>
      <c r="N580" s="212" t="s">
        <v>43</v>
      </c>
      <c r="O580" s="84"/>
      <c r="P580" s="213">
        <f>O580*H580</f>
        <v>0</v>
      </c>
      <c r="Q580" s="213">
        <v>0.00054000000000000001</v>
      </c>
      <c r="R580" s="213">
        <f>Q580*H580</f>
        <v>0.00216</v>
      </c>
      <c r="S580" s="213">
        <v>0</v>
      </c>
      <c r="T580" s="214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15" t="s">
        <v>157</v>
      </c>
      <c r="AT580" s="215" t="s">
        <v>152</v>
      </c>
      <c r="AU580" s="215" t="s">
        <v>82</v>
      </c>
      <c r="AY580" s="17" t="s">
        <v>149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7" t="s">
        <v>80</v>
      </c>
      <c r="BK580" s="216">
        <f>ROUND(I580*H580,2)</f>
        <v>0</v>
      </c>
      <c r="BL580" s="17" t="s">
        <v>157</v>
      </c>
      <c r="BM580" s="215" t="s">
        <v>969</v>
      </c>
    </row>
    <row r="581" s="2" customFormat="1">
      <c r="A581" s="38"/>
      <c r="B581" s="39"/>
      <c r="C581" s="40"/>
      <c r="D581" s="217" t="s">
        <v>159</v>
      </c>
      <c r="E581" s="40"/>
      <c r="F581" s="218" t="s">
        <v>970</v>
      </c>
      <c r="G581" s="40"/>
      <c r="H581" s="40"/>
      <c r="I581" s="219"/>
      <c r="J581" s="40"/>
      <c r="K581" s="40"/>
      <c r="L581" s="44"/>
      <c r="M581" s="220"/>
      <c r="N581" s="221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159</v>
      </c>
      <c r="AU581" s="17" t="s">
        <v>82</v>
      </c>
    </row>
    <row r="582" s="14" customFormat="1">
      <c r="A582" s="14"/>
      <c r="B582" s="234"/>
      <c r="C582" s="235"/>
      <c r="D582" s="224" t="s">
        <v>170</v>
      </c>
      <c r="E582" s="236" t="s">
        <v>19</v>
      </c>
      <c r="F582" s="237" t="s">
        <v>971</v>
      </c>
      <c r="G582" s="235"/>
      <c r="H582" s="236" t="s">
        <v>19</v>
      </c>
      <c r="I582" s="238"/>
      <c r="J582" s="235"/>
      <c r="K582" s="235"/>
      <c r="L582" s="239"/>
      <c r="M582" s="240"/>
      <c r="N582" s="241"/>
      <c r="O582" s="241"/>
      <c r="P582" s="241"/>
      <c r="Q582" s="241"/>
      <c r="R582" s="241"/>
      <c r="S582" s="241"/>
      <c r="T582" s="24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3" t="s">
        <v>170</v>
      </c>
      <c r="AU582" s="243" t="s">
        <v>82</v>
      </c>
      <c r="AV582" s="14" t="s">
        <v>80</v>
      </c>
      <c r="AW582" s="14" t="s">
        <v>33</v>
      </c>
      <c r="AX582" s="14" t="s">
        <v>72</v>
      </c>
      <c r="AY582" s="243" t="s">
        <v>149</v>
      </c>
    </row>
    <row r="583" s="13" customFormat="1">
      <c r="A583" s="13"/>
      <c r="B583" s="222"/>
      <c r="C583" s="223"/>
      <c r="D583" s="224" t="s">
        <v>170</v>
      </c>
      <c r="E583" s="225" t="s">
        <v>19</v>
      </c>
      <c r="F583" s="226" t="s">
        <v>157</v>
      </c>
      <c r="G583" s="223"/>
      <c r="H583" s="227">
        <v>4</v>
      </c>
      <c r="I583" s="228"/>
      <c r="J583" s="223"/>
      <c r="K583" s="223"/>
      <c r="L583" s="229"/>
      <c r="M583" s="230"/>
      <c r="N583" s="231"/>
      <c r="O583" s="231"/>
      <c r="P583" s="231"/>
      <c r="Q583" s="231"/>
      <c r="R583" s="231"/>
      <c r="S583" s="231"/>
      <c r="T583" s="23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3" t="s">
        <v>170</v>
      </c>
      <c r="AU583" s="233" t="s">
        <v>82</v>
      </c>
      <c r="AV583" s="13" t="s">
        <v>82</v>
      </c>
      <c r="AW583" s="13" t="s">
        <v>33</v>
      </c>
      <c r="AX583" s="13" t="s">
        <v>80</v>
      </c>
      <c r="AY583" s="233" t="s">
        <v>149</v>
      </c>
    </row>
    <row r="584" s="2" customFormat="1" ht="24.15" customHeight="1">
      <c r="A584" s="38"/>
      <c r="B584" s="39"/>
      <c r="C584" s="204" t="s">
        <v>972</v>
      </c>
      <c r="D584" s="204" t="s">
        <v>152</v>
      </c>
      <c r="E584" s="205" t="s">
        <v>973</v>
      </c>
      <c r="F584" s="206" t="s">
        <v>974</v>
      </c>
      <c r="G584" s="207" t="s">
        <v>427</v>
      </c>
      <c r="H584" s="208">
        <v>73</v>
      </c>
      <c r="I584" s="209"/>
      <c r="J584" s="210">
        <f>ROUND(I584*H584,2)</f>
        <v>0</v>
      </c>
      <c r="K584" s="206" t="s">
        <v>156</v>
      </c>
      <c r="L584" s="44"/>
      <c r="M584" s="211" t="s">
        <v>19</v>
      </c>
      <c r="N584" s="212" t="s">
        <v>43</v>
      </c>
      <c r="O584" s="84"/>
      <c r="P584" s="213">
        <f>O584*H584</f>
        <v>0</v>
      </c>
      <c r="Q584" s="213">
        <v>0</v>
      </c>
      <c r="R584" s="213">
        <f>Q584*H584</f>
        <v>0</v>
      </c>
      <c r="S584" s="213">
        <v>0</v>
      </c>
      <c r="T584" s="214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15" t="s">
        <v>157</v>
      </c>
      <c r="AT584" s="215" t="s">
        <v>152</v>
      </c>
      <c r="AU584" s="215" t="s">
        <v>82</v>
      </c>
      <c r="AY584" s="17" t="s">
        <v>149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7" t="s">
        <v>80</v>
      </c>
      <c r="BK584" s="216">
        <f>ROUND(I584*H584,2)</f>
        <v>0</v>
      </c>
      <c r="BL584" s="17" t="s">
        <v>157</v>
      </c>
      <c r="BM584" s="215" t="s">
        <v>975</v>
      </c>
    </row>
    <row r="585" s="2" customFormat="1">
      <c r="A585" s="38"/>
      <c r="B585" s="39"/>
      <c r="C585" s="40"/>
      <c r="D585" s="217" t="s">
        <v>159</v>
      </c>
      <c r="E585" s="40"/>
      <c r="F585" s="218" t="s">
        <v>976</v>
      </c>
      <c r="G585" s="40"/>
      <c r="H585" s="40"/>
      <c r="I585" s="219"/>
      <c r="J585" s="40"/>
      <c r="K585" s="40"/>
      <c r="L585" s="44"/>
      <c r="M585" s="220"/>
      <c r="N585" s="221"/>
      <c r="O585" s="84"/>
      <c r="P585" s="84"/>
      <c r="Q585" s="84"/>
      <c r="R585" s="84"/>
      <c r="S585" s="84"/>
      <c r="T585" s="85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159</v>
      </c>
      <c r="AU585" s="17" t="s">
        <v>82</v>
      </c>
    </row>
    <row r="586" s="2" customFormat="1" ht="24.15" customHeight="1">
      <c r="A586" s="38"/>
      <c r="B586" s="39"/>
      <c r="C586" s="204" t="s">
        <v>977</v>
      </c>
      <c r="D586" s="204" t="s">
        <v>152</v>
      </c>
      <c r="E586" s="205" t="s">
        <v>978</v>
      </c>
      <c r="F586" s="206" t="s">
        <v>979</v>
      </c>
      <c r="G586" s="207" t="s">
        <v>174</v>
      </c>
      <c r="H586" s="208">
        <v>35.5</v>
      </c>
      <c r="I586" s="209"/>
      <c r="J586" s="210">
        <f>ROUND(I586*H586,2)</f>
        <v>0</v>
      </c>
      <c r="K586" s="206" t="s">
        <v>156</v>
      </c>
      <c r="L586" s="44"/>
      <c r="M586" s="211" t="s">
        <v>19</v>
      </c>
      <c r="N586" s="212" t="s">
        <v>43</v>
      </c>
      <c r="O586" s="84"/>
      <c r="P586" s="213">
        <f>O586*H586</f>
        <v>0</v>
      </c>
      <c r="Q586" s="213">
        <v>1.0000000000000001E-05</v>
      </c>
      <c r="R586" s="213">
        <f>Q586*H586</f>
        <v>0.00035500000000000001</v>
      </c>
      <c r="S586" s="213">
        <v>0</v>
      </c>
      <c r="T586" s="214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15" t="s">
        <v>157</v>
      </c>
      <c r="AT586" s="215" t="s">
        <v>152</v>
      </c>
      <c r="AU586" s="215" t="s">
        <v>82</v>
      </c>
      <c r="AY586" s="17" t="s">
        <v>149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17" t="s">
        <v>80</v>
      </c>
      <c r="BK586" s="216">
        <f>ROUND(I586*H586,2)</f>
        <v>0</v>
      </c>
      <c r="BL586" s="17" t="s">
        <v>157</v>
      </c>
      <c r="BM586" s="215" t="s">
        <v>980</v>
      </c>
    </row>
    <row r="587" s="2" customFormat="1">
      <c r="A587" s="38"/>
      <c r="B587" s="39"/>
      <c r="C587" s="40"/>
      <c r="D587" s="217" t="s">
        <v>159</v>
      </c>
      <c r="E587" s="40"/>
      <c r="F587" s="218" t="s">
        <v>981</v>
      </c>
      <c r="G587" s="40"/>
      <c r="H587" s="40"/>
      <c r="I587" s="219"/>
      <c r="J587" s="40"/>
      <c r="K587" s="40"/>
      <c r="L587" s="44"/>
      <c r="M587" s="220"/>
      <c r="N587" s="221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159</v>
      </c>
      <c r="AU587" s="17" t="s">
        <v>82</v>
      </c>
    </row>
    <row r="588" s="12" customFormat="1" ht="22.8" customHeight="1">
      <c r="A588" s="12"/>
      <c r="B588" s="188"/>
      <c r="C588" s="189"/>
      <c r="D588" s="190" t="s">
        <v>71</v>
      </c>
      <c r="E588" s="202" t="s">
        <v>982</v>
      </c>
      <c r="F588" s="202" t="s">
        <v>983</v>
      </c>
      <c r="G588" s="189"/>
      <c r="H588" s="189"/>
      <c r="I588" s="192"/>
      <c r="J588" s="203">
        <f>BK588</f>
        <v>0</v>
      </c>
      <c r="K588" s="189"/>
      <c r="L588" s="194"/>
      <c r="M588" s="195"/>
      <c r="N588" s="196"/>
      <c r="O588" s="196"/>
      <c r="P588" s="197">
        <f>SUM(P589:P590)</f>
        <v>0</v>
      </c>
      <c r="Q588" s="196"/>
      <c r="R588" s="197">
        <f>SUM(R589:R590)</f>
        <v>0</v>
      </c>
      <c r="S588" s="196"/>
      <c r="T588" s="198">
        <f>SUM(T589:T590)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99" t="s">
        <v>80</v>
      </c>
      <c r="AT588" s="200" t="s">
        <v>71</v>
      </c>
      <c r="AU588" s="200" t="s">
        <v>80</v>
      </c>
      <c r="AY588" s="199" t="s">
        <v>149</v>
      </c>
      <c r="BK588" s="201">
        <f>SUM(BK589:BK590)</f>
        <v>0</v>
      </c>
    </row>
    <row r="589" s="2" customFormat="1" ht="24.15" customHeight="1">
      <c r="A589" s="38"/>
      <c r="B589" s="39"/>
      <c r="C589" s="204" t="s">
        <v>984</v>
      </c>
      <c r="D589" s="204" t="s">
        <v>152</v>
      </c>
      <c r="E589" s="205" t="s">
        <v>985</v>
      </c>
      <c r="F589" s="206" t="s">
        <v>986</v>
      </c>
      <c r="G589" s="207" t="s">
        <v>185</v>
      </c>
      <c r="H589" s="208">
        <v>1465.4739999999999</v>
      </c>
      <c r="I589" s="209"/>
      <c r="J589" s="210">
        <f>ROUND(I589*H589,2)</f>
        <v>0</v>
      </c>
      <c r="K589" s="206" t="s">
        <v>156</v>
      </c>
      <c r="L589" s="44"/>
      <c r="M589" s="211" t="s">
        <v>19</v>
      </c>
      <c r="N589" s="212" t="s">
        <v>43</v>
      </c>
      <c r="O589" s="84"/>
      <c r="P589" s="213">
        <f>O589*H589</f>
        <v>0</v>
      </c>
      <c r="Q589" s="213">
        <v>0</v>
      </c>
      <c r="R589" s="213">
        <f>Q589*H589</f>
        <v>0</v>
      </c>
      <c r="S589" s="213">
        <v>0</v>
      </c>
      <c r="T589" s="214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15" t="s">
        <v>157</v>
      </c>
      <c r="AT589" s="215" t="s">
        <v>152</v>
      </c>
      <c r="AU589" s="215" t="s">
        <v>82</v>
      </c>
      <c r="AY589" s="17" t="s">
        <v>149</v>
      </c>
      <c r="BE589" s="216">
        <f>IF(N589="základní",J589,0)</f>
        <v>0</v>
      </c>
      <c r="BF589" s="216">
        <f>IF(N589="snížená",J589,0)</f>
        <v>0</v>
      </c>
      <c r="BG589" s="216">
        <f>IF(N589="zákl. přenesená",J589,0)</f>
        <v>0</v>
      </c>
      <c r="BH589" s="216">
        <f>IF(N589="sníž. přenesená",J589,0)</f>
        <v>0</v>
      </c>
      <c r="BI589" s="216">
        <f>IF(N589="nulová",J589,0)</f>
        <v>0</v>
      </c>
      <c r="BJ589" s="17" t="s">
        <v>80</v>
      </c>
      <c r="BK589" s="216">
        <f>ROUND(I589*H589,2)</f>
        <v>0</v>
      </c>
      <c r="BL589" s="17" t="s">
        <v>157</v>
      </c>
      <c r="BM589" s="215" t="s">
        <v>987</v>
      </c>
    </row>
    <row r="590" s="2" customFormat="1">
      <c r="A590" s="38"/>
      <c r="B590" s="39"/>
      <c r="C590" s="40"/>
      <c r="D590" s="217" t="s">
        <v>159</v>
      </c>
      <c r="E590" s="40"/>
      <c r="F590" s="218" t="s">
        <v>988</v>
      </c>
      <c r="G590" s="40"/>
      <c r="H590" s="40"/>
      <c r="I590" s="219"/>
      <c r="J590" s="40"/>
      <c r="K590" s="40"/>
      <c r="L590" s="44"/>
      <c r="M590" s="220"/>
      <c r="N590" s="221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159</v>
      </c>
      <c r="AU590" s="17" t="s">
        <v>82</v>
      </c>
    </row>
    <row r="591" s="12" customFormat="1" ht="25.92" customHeight="1">
      <c r="A591" s="12"/>
      <c r="B591" s="188"/>
      <c r="C591" s="189"/>
      <c r="D591" s="190" t="s">
        <v>71</v>
      </c>
      <c r="E591" s="191" t="s">
        <v>989</v>
      </c>
      <c r="F591" s="191" t="s">
        <v>990</v>
      </c>
      <c r="G591" s="189"/>
      <c r="H591" s="189"/>
      <c r="I591" s="192"/>
      <c r="J591" s="193">
        <f>BK591</f>
        <v>0</v>
      </c>
      <c r="K591" s="189"/>
      <c r="L591" s="194"/>
      <c r="M591" s="195"/>
      <c r="N591" s="196"/>
      <c r="O591" s="196"/>
      <c r="P591" s="197">
        <f>P592+P596+P599</f>
        <v>0</v>
      </c>
      <c r="Q591" s="196"/>
      <c r="R591" s="197">
        <f>R592+R596+R599</f>
        <v>0</v>
      </c>
      <c r="S591" s="196"/>
      <c r="T591" s="198">
        <f>T592+T596+T599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99" t="s">
        <v>177</v>
      </c>
      <c r="AT591" s="200" t="s">
        <v>71</v>
      </c>
      <c r="AU591" s="200" t="s">
        <v>72</v>
      </c>
      <c r="AY591" s="199" t="s">
        <v>149</v>
      </c>
      <c r="BK591" s="201">
        <f>BK592+BK596+BK599</f>
        <v>0</v>
      </c>
    </row>
    <row r="592" s="12" customFormat="1" ht="22.8" customHeight="1">
      <c r="A592" s="12"/>
      <c r="B592" s="188"/>
      <c r="C592" s="189"/>
      <c r="D592" s="190" t="s">
        <v>71</v>
      </c>
      <c r="E592" s="202" t="s">
        <v>991</v>
      </c>
      <c r="F592" s="202" t="s">
        <v>992</v>
      </c>
      <c r="G592" s="189"/>
      <c r="H592" s="189"/>
      <c r="I592" s="192"/>
      <c r="J592" s="203">
        <f>BK592</f>
        <v>0</v>
      </c>
      <c r="K592" s="189"/>
      <c r="L592" s="194"/>
      <c r="M592" s="195"/>
      <c r="N592" s="196"/>
      <c r="O592" s="196"/>
      <c r="P592" s="197">
        <f>SUM(P593:P595)</f>
        <v>0</v>
      </c>
      <c r="Q592" s="196"/>
      <c r="R592" s="197">
        <f>SUM(R593:R595)</f>
        <v>0</v>
      </c>
      <c r="S592" s="196"/>
      <c r="T592" s="198">
        <f>SUM(T593:T595)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99" t="s">
        <v>177</v>
      </c>
      <c r="AT592" s="200" t="s">
        <v>71</v>
      </c>
      <c r="AU592" s="200" t="s">
        <v>80</v>
      </c>
      <c r="AY592" s="199" t="s">
        <v>149</v>
      </c>
      <c r="BK592" s="201">
        <f>SUM(BK593:BK595)</f>
        <v>0</v>
      </c>
    </row>
    <row r="593" s="2" customFormat="1" ht="16.5" customHeight="1">
      <c r="A593" s="38"/>
      <c r="B593" s="39"/>
      <c r="C593" s="204" t="s">
        <v>993</v>
      </c>
      <c r="D593" s="204" t="s">
        <v>152</v>
      </c>
      <c r="E593" s="205" t="s">
        <v>994</v>
      </c>
      <c r="F593" s="206" t="s">
        <v>995</v>
      </c>
      <c r="G593" s="207" t="s">
        <v>996</v>
      </c>
      <c r="H593" s="208">
        <v>1</v>
      </c>
      <c r="I593" s="209"/>
      <c r="J593" s="210">
        <f>ROUND(I593*H593,2)</f>
        <v>0</v>
      </c>
      <c r="K593" s="206" t="s">
        <v>19</v>
      </c>
      <c r="L593" s="44"/>
      <c r="M593" s="211" t="s">
        <v>19</v>
      </c>
      <c r="N593" s="212" t="s">
        <v>43</v>
      </c>
      <c r="O593" s="84"/>
      <c r="P593" s="213">
        <f>O593*H593</f>
        <v>0</v>
      </c>
      <c r="Q593" s="213">
        <v>0</v>
      </c>
      <c r="R593" s="213">
        <f>Q593*H593</f>
        <v>0</v>
      </c>
      <c r="S593" s="213">
        <v>0</v>
      </c>
      <c r="T593" s="214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15" t="s">
        <v>997</v>
      </c>
      <c r="AT593" s="215" t="s">
        <v>152</v>
      </c>
      <c r="AU593" s="215" t="s">
        <v>82</v>
      </c>
      <c r="AY593" s="17" t="s">
        <v>149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7" t="s">
        <v>80</v>
      </c>
      <c r="BK593" s="216">
        <f>ROUND(I593*H593,2)</f>
        <v>0</v>
      </c>
      <c r="BL593" s="17" t="s">
        <v>997</v>
      </c>
      <c r="BM593" s="215" t="s">
        <v>998</v>
      </c>
    </row>
    <row r="594" s="2" customFormat="1" ht="16.5" customHeight="1">
      <c r="A594" s="38"/>
      <c r="B594" s="39"/>
      <c r="C594" s="204" t="s">
        <v>999</v>
      </c>
      <c r="D594" s="204" t="s">
        <v>152</v>
      </c>
      <c r="E594" s="205" t="s">
        <v>1000</v>
      </c>
      <c r="F594" s="206" t="s">
        <v>1001</v>
      </c>
      <c r="G594" s="207" t="s">
        <v>996</v>
      </c>
      <c r="H594" s="208">
        <v>1</v>
      </c>
      <c r="I594" s="209"/>
      <c r="J594" s="210">
        <f>ROUND(I594*H594,2)</f>
        <v>0</v>
      </c>
      <c r="K594" s="206" t="s">
        <v>19</v>
      </c>
      <c r="L594" s="44"/>
      <c r="M594" s="211" t="s">
        <v>19</v>
      </c>
      <c r="N594" s="212" t="s">
        <v>43</v>
      </c>
      <c r="O594" s="84"/>
      <c r="P594" s="213">
        <f>O594*H594</f>
        <v>0</v>
      </c>
      <c r="Q594" s="213">
        <v>0</v>
      </c>
      <c r="R594" s="213">
        <f>Q594*H594</f>
        <v>0</v>
      </c>
      <c r="S594" s="213">
        <v>0</v>
      </c>
      <c r="T594" s="214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15" t="s">
        <v>997</v>
      </c>
      <c r="AT594" s="215" t="s">
        <v>152</v>
      </c>
      <c r="AU594" s="215" t="s">
        <v>82</v>
      </c>
      <c r="AY594" s="17" t="s">
        <v>149</v>
      </c>
      <c r="BE594" s="216">
        <f>IF(N594="základní",J594,0)</f>
        <v>0</v>
      </c>
      <c r="BF594" s="216">
        <f>IF(N594="snížená",J594,0)</f>
        <v>0</v>
      </c>
      <c r="BG594" s="216">
        <f>IF(N594="zákl. přenesená",J594,0)</f>
        <v>0</v>
      </c>
      <c r="BH594" s="216">
        <f>IF(N594="sníž. přenesená",J594,0)</f>
        <v>0</v>
      </c>
      <c r="BI594" s="216">
        <f>IF(N594="nulová",J594,0)</f>
        <v>0</v>
      </c>
      <c r="BJ594" s="17" t="s">
        <v>80</v>
      </c>
      <c r="BK594" s="216">
        <f>ROUND(I594*H594,2)</f>
        <v>0</v>
      </c>
      <c r="BL594" s="17" t="s">
        <v>997</v>
      </c>
      <c r="BM594" s="215" t="s">
        <v>1002</v>
      </c>
    </row>
    <row r="595" s="2" customFormat="1" ht="16.5" customHeight="1">
      <c r="A595" s="38"/>
      <c r="B595" s="39"/>
      <c r="C595" s="204" t="s">
        <v>1003</v>
      </c>
      <c r="D595" s="204" t="s">
        <v>152</v>
      </c>
      <c r="E595" s="205" t="s">
        <v>1004</v>
      </c>
      <c r="F595" s="206" t="s">
        <v>1005</v>
      </c>
      <c r="G595" s="207" t="s">
        <v>996</v>
      </c>
      <c r="H595" s="208">
        <v>1</v>
      </c>
      <c r="I595" s="209"/>
      <c r="J595" s="210">
        <f>ROUND(I595*H595,2)</f>
        <v>0</v>
      </c>
      <c r="K595" s="206" t="s">
        <v>19</v>
      </c>
      <c r="L595" s="44"/>
      <c r="M595" s="211" t="s">
        <v>19</v>
      </c>
      <c r="N595" s="212" t="s">
        <v>43</v>
      </c>
      <c r="O595" s="84"/>
      <c r="P595" s="213">
        <f>O595*H595</f>
        <v>0</v>
      </c>
      <c r="Q595" s="213">
        <v>0</v>
      </c>
      <c r="R595" s="213">
        <f>Q595*H595</f>
        <v>0</v>
      </c>
      <c r="S595" s="213">
        <v>0</v>
      </c>
      <c r="T595" s="214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15" t="s">
        <v>997</v>
      </c>
      <c r="AT595" s="215" t="s">
        <v>152</v>
      </c>
      <c r="AU595" s="215" t="s">
        <v>82</v>
      </c>
      <c r="AY595" s="17" t="s">
        <v>149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17" t="s">
        <v>80</v>
      </c>
      <c r="BK595" s="216">
        <f>ROUND(I595*H595,2)</f>
        <v>0</v>
      </c>
      <c r="BL595" s="17" t="s">
        <v>997</v>
      </c>
      <c r="BM595" s="215" t="s">
        <v>1006</v>
      </c>
    </row>
    <row r="596" s="12" customFormat="1" ht="22.8" customHeight="1">
      <c r="A596" s="12"/>
      <c r="B596" s="188"/>
      <c r="C596" s="189"/>
      <c r="D596" s="190" t="s">
        <v>71</v>
      </c>
      <c r="E596" s="202" t="s">
        <v>1007</v>
      </c>
      <c r="F596" s="202" t="s">
        <v>1008</v>
      </c>
      <c r="G596" s="189"/>
      <c r="H596" s="189"/>
      <c r="I596" s="192"/>
      <c r="J596" s="203">
        <f>BK596</f>
        <v>0</v>
      </c>
      <c r="K596" s="189"/>
      <c r="L596" s="194"/>
      <c r="M596" s="195"/>
      <c r="N596" s="196"/>
      <c r="O596" s="196"/>
      <c r="P596" s="197">
        <f>SUM(P597:P598)</f>
        <v>0</v>
      </c>
      <c r="Q596" s="196"/>
      <c r="R596" s="197">
        <f>SUM(R597:R598)</f>
        <v>0</v>
      </c>
      <c r="S596" s="196"/>
      <c r="T596" s="198">
        <f>SUM(T597:T598)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199" t="s">
        <v>177</v>
      </c>
      <c r="AT596" s="200" t="s">
        <v>71</v>
      </c>
      <c r="AU596" s="200" t="s">
        <v>80</v>
      </c>
      <c r="AY596" s="199" t="s">
        <v>149</v>
      </c>
      <c r="BK596" s="201">
        <f>SUM(BK597:BK598)</f>
        <v>0</v>
      </c>
    </row>
    <row r="597" s="2" customFormat="1" ht="16.5" customHeight="1">
      <c r="A597" s="38"/>
      <c r="B597" s="39"/>
      <c r="C597" s="204" t="s">
        <v>1009</v>
      </c>
      <c r="D597" s="204" t="s">
        <v>152</v>
      </c>
      <c r="E597" s="205" t="s">
        <v>1010</v>
      </c>
      <c r="F597" s="206" t="s">
        <v>1008</v>
      </c>
      <c r="G597" s="207" t="s">
        <v>996</v>
      </c>
      <c r="H597" s="208">
        <v>1</v>
      </c>
      <c r="I597" s="209"/>
      <c r="J597" s="210">
        <f>ROUND(I597*H597,2)</f>
        <v>0</v>
      </c>
      <c r="K597" s="206" t="s">
        <v>19</v>
      </c>
      <c r="L597" s="44"/>
      <c r="M597" s="211" t="s">
        <v>19</v>
      </c>
      <c r="N597" s="212" t="s">
        <v>43</v>
      </c>
      <c r="O597" s="84"/>
      <c r="P597" s="213">
        <f>O597*H597</f>
        <v>0</v>
      </c>
      <c r="Q597" s="213">
        <v>0</v>
      </c>
      <c r="R597" s="213">
        <f>Q597*H597</f>
        <v>0</v>
      </c>
      <c r="S597" s="213">
        <v>0</v>
      </c>
      <c r="T597" s="214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15" t="s">
        <v>997</v>
      </c>
      <c r="AT597" s="215" t="s">
        <v>152</v>
      </c>
      <c r="AU597" s="215" t="s">
        <v>82</v>
      </c>
      <c r="AY597" s="17" t="s">
        <v>149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7" t="s">
        <v>80</v>
      </c>
      <c r="BK597" s="216">
        <f>ROUND(I597*H597,2)</f>
        <v>0</v>
      </c>
      <c r="BL597" s="17" t="s">
        <v>997</v>
      </c>
      <c r="BM597" s="215" t="s">
        <v>1011</v>
      </c>
    </row>
    <row r="598" s="2" customFormat="1" ht="16.5" customHeight="1">
      <c r="A598" s="38"/>
      <c r="B598" s="39"/>
      <c r="C598" s="204" t="s">
        <v>1012</v>
      </c>
      <c r="D598" s="204" t="s">
        <v>152</v>
      </c>
      <c r="E598" s="205" t="s">
        <v>1013</v>
      </c>
      <c r="F598" s="206" t="s">
        <v>1014</v>
      </c>
      <c r="G598" s="207" t="s">
        <v>80</v>
      </c>
      <c r="H598" s="208">
        <v>1</v>
      </c>
      <c r="I598" s="209"/>
      <c r="J598" s="210">
        <f>ROUND(I598*H598,2)</f>
        <v>0</v>
      </c>
      <c r="K598" s="206" t="s">
        <v>19</v>
      </c>
      <c r="L598" s="44"/>
      <c r="M598" s="211" t="s">
        <v>19</v>
      </c>
      <c r="N598" s="212" t="s">
        <v>43</v>
      </c>
      <c r="O598" s="84"/>
      <c r="P598" s="213">
        <f>O598*H598</f>
        <v>0</v>
      </c>
      <c r="Q598" s="213">
        <v>0</v>
      </c>
      <c r="R598" s="213">
        <f>Q598*H598</f>
        <v>0</v>
      </c>
      <c r="S598" s="213">
        <v>0</v>
      </c>
      <c r="T598" s="214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15" t="s">
        <v>997</v>
      </c>
      <c r="AT598" s="215" t="s">
        <v>152</v>
      </c>
      <c r="AU598" s="215" t="s">
        <v>82</v>
      </c>
      <c r="AY598" s="17" t="s">
        <v>149</v>
      </c>
      <c r="BE598" s="216">
        <f>IF(N598="základní",J598,0)</f>
        <v>0</v>
      </c>
      <c r="BF598" s="216">
        <f>IF(N598="snížená",J598,0)</f>
        <v>0</v>
      </c>
      <c r="BG598" s="216">
        <f>IF(N598="zákl. přenesená",J598,0)</f>
        <v>0</v>
      </c>
      <c r="BH598" s="216">
        <f>IF(N598="sníž. přenesená",J598,0)</f>
        <v>0</v>
      </c>
      <c r="BI598" s="216">
        <f>IF(N598="nulová",J598,0)</f>
        <v>0</v>
      </c>
      <c r="BJ598" s="17" t="s">
        <v>80</v>
      </c>
      <c r="BK598" s="216">
        <f>ROUND(I598*H598,2)</f>
        <v>0</v>
      </c>
      <c r="BL598" s="17" t="s">
        <v>997</v>
      </c>
      <c r="BM598" s="215" t="s">
        <v>1015</v>
      </c>
    </row>
    <row r="599" s="12" customFormat="1" ht="22.8" customHeight="1">
      <c r="A599" s="12"/>
      <c r="B599" s="188"/>
      <c r="C599" s="189"/>
      <c r="D599" s="190" t="s">
        <v>71</v>
      </c>
      <c r="E599" s="202" t="s">
        <v>1016</v>
      </c>
      <c r="F599" s="202" t="s">
        <v>1017</v>
      </c>
      <c r="G599" s="189"/>
      <c r="H599" s="189"/>
      <c r="I599" s="192"/>
      <c r="J599" s="203">
        <f>BK599</f>
        <v>0</v>
      </c>
      <c r="K599" s="189"/>
      <c r="L599" s="194"/>
      <c r="M599" s="195"/>
      <c r="N599" s="196"/>
      <c r="O599" s="196"/>
      <c r="P599" s="197">
        <f>SUM(P600:P601)</f>
        <v>0</v>
      </c>
      <c r="Q599" s="196"/>
      <c r="R599" s="197">
        <f>SUM(R600:R601)</f>
        <v>0</v>
      </c>
      <c r="S599" s="196"/>
      <c r="T599" s="198">
        <f>SUM(T600:T601)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99" t="s">
        <v>177</v>
      </c>
      <c r="AT599" s="200" t="s">
        <v>71</v>
      </c>
      <c r="AU599" s="200" t="s">
        <v>80</v>
      </c>
      <c r="AY599" s="199" t="s">
        <v>149</v>
      </c>
      <c r="BK599" s="201">
        <f>SUM(BK600:BK601)</f>
        <v>0</v>
      </c>
    </row>
    <row r="600" s="2" customFormat="1" ht="16.5" customHeight="1">
      <c r="A600" s="38"/>
      <c r="B600" s="39"/>
      <c r="C600" s="204" t="s">
        <v>1018</v>
      </c>
      <c r="D600" s="204" t="s">
        <v>152</v>
      </c>
      <c r="E600" s="205" t="s">
        <v>1019</v>
      </c>
      <c r="F600" s="206" t="s">
        <v>1020</v>
      </c>
      <c r="G600" s="207" t="s">
        <v>1021</v>
      </c>
      <c r="H600" s="208">
        <v>7</v>
      </c>
      <c r="I600" s="209"/>
      <c r="J600" s="210">
        <f>ROUND(I600*H600,2)</f>
        <v>0</v>
      </c>
      <c r="K600" s="206" t="s">
        <v>19</v>
      </c>
      <c r="L600" s="44"/>
      <c r="M600" s="211" t="s">
        <v>19</v>
      </c>
      <c r="N600" s="212" t="s">
        <v>43</v>
      </c>
      <c r="O600" s="84"/>
      <c r="P600" s="213">
        <f>O600*H600</f>
        <v>0</v>
      </c>
      <c r="Q600" s="213">
        <v>0</v>
      </c>
      <c r="R600" s="213">
        <f>Q600*H600</f>
        <v>0</v>
      </c>
      <c r="S600" s="213">
        <v>0</v>
      </c>
      <c r="T600" s="21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15" t="s">
        <v>997</v>
      </c>
      <c r="AT600" s="215" t="s">
        <v>152</v>
      </c>
      <c r="AU600" s="215" t="s">
        <v>82</v>
      </c>
      <c r="AY600" s="17" t="s">
        <v>149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7" t="s">
        <v>80</v>
      </c>
      <c r="BK600" s="216">
        <f>ROUND(I600*H600,2)</f>
        <v>0</v>
      </c>
      <c r="BL600" s="17" t="s">
        <v>997</v>
      </c>
      <c r="BM600" s="215" t="s">
        <v>1022</v>
      </c>
    </row>
    <row r="601" s="2" customFormat="1" ht="16.5" customHeight="1">
      <c r="A601" s="38"/>
      <c r="B601" s="39"/>
      <c r="C601" s="204" t="s">
        <v>1023</v>
      </c>
      <c r="D601" s="204" t="s">
        <v>152</v>
      </c>
      <c r="E601" s="205" t="s">
        <v>1024</v>
      </c>
      <c r="F601" s="206" t="s">
        <v>1025</v>
      </c>
      <c r="G601" s="207" t="s">
        <v>996</v>
      </c>
      <c r="H601" s="208">
        <v>1</v>
      </c>
      <c r="I601" s="209"/>
      <c r="J601" s="210">
        <f>ROUND(I601*H601,2)</f>
        <v>0</v>
      </c>
      <c r="K601" s="206" t="s">
        <v>19</v>
      </c>
      <c r="L601" s="44"/>
      <c r="M601" s="266" t="s">
        <v>19</v>
      </c>
      <c r="N601" s="267" t="s">
        <v>43</v>
      </c>
      <c r="O601" s="268"/>
      <c r="P601" s="269">
        <f>O601*H601</f>
        <v>0</v>
      </c>
      <c r="Q601" s="269">
        <v>0</v>
      </c>
      <c r="R601" s="269">
        <f>Q601*H601</f>
        <v>0</v>
      </c>
      <c r="S601" s="269">
        <v>0</v>
      </c>
      <c r="T601" s="27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5" t="s">
        <v>997</v>
      </c>
      <c r="AT601" s="215" t="s">
        <v>152</v>
      </c>
      <c r="AU601" s="215" t="s">
        <v>82</v>
      </c>
      <c r="AY601" s="17" t="s">
        <v>149</v>
      </c>
      <c r="BE601" s="216">
        <f>IF(N601="základní",J601,0)</f>
        <v>0</v>
      </c>
      <c r="BF601" s="216">
        <f>IF(N601="snížená",J601,0)</f>
        <v>0</v>
      </c>
      <c r="BG601" s="216">
        <f>IF(N601="zákl. přenesená",J601,0)</f>
        <v>0</v>
      </c>
      <c r="BH601" s="216">
        <f>IF(N601="sníž. přenesená",J601,0)</f>
        <v>0</v>
      </c>
      <c r="BI601" s="216">
        <f>IF(N601="nulová",J601,0)</f>
        <v>0</v>
      </c>
      <c r="BJ601" s="17" t="s">
        <v>80</v>
      </c>
      <c r="BK601" s="216">
        <f>ROUND(I601*H601,2)</f>
        <v>0</v>
      </c>
      <c r="BL601" s="17" t="s">
        <v>997</v>
      </c>
      <c r="BM601" s="215" t="s">
        <v>1026</v>
      </c>
    </row>
    <row r="602" s="2" customFormat="1" ht="6.96" customHeight="1">
      <c r="A602" s="38"/>
      <c r="B602" s="59"/>
      <c r="C602" s="60"/>
      <c r="D602" s="60"/>
      <c r="E602" s="60"/>
      <c r="F602" s="60"/>
      <c r="G602" s="60"/>
      <c r="H602" s="60"/>
      <c r="I602" s="60"/>
      <c r="J602" s="60"/>
      <c r="K602" s="60"/>
      <c r="L602" s="44"/>
      <c r="M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</row>
  </sheetData>
  <sheetProtection sheet="1" autoFilter="0" formatColumns="0" formatRows="0" objects="1" scenarios="1" spinCount="100000" saltValue="GY6yGrBh7CfX0facTtXj6ZQsELaO1gkaUSWludvXJ/ES7z1Aqh+5bitoOTVID1/96wH1hKEmSdKMjS7HXbjgrw==" hashValue="UUxKSzGVOL3WlzWQ1UWexK9E4diLycZEQV3Rrf3XBkXPnEy9GFBG9n8WrURykVaD44ksUI47YLH+nogN8DAWJw==" algorithmName="SHA-512" password="CC35"/>
  <autoFilter ref="C114:K601"/>
  <mergeCells count="9">
    <mergeCell ref="E7:H7"/>
    <mergeCell ref="E9:H9"/>
    <mergeCell ref="E18:H18"/>
    <mergeCell ref="E27:H27"/>
    <mergeCell ref="E48:H48"/>
    <mergeCell ref="E50:H50"/>
    <mergeCell ref="E105:H105"/>
    <mergeCell ref="E107:H107"/>
    <mergeCell ref="L2:V2"/>
  </mergeCells>
  <hyperlinks>
    <hyperlink ref="F119" r:id="rId1" display="https://podminky.urs.cz/item/CS_URS_2024_01/112201116"/>
    <hyperlink ref="F121" r:id="rId2" display="https://podminky.urs.cz/item/CS_URS_2024_01/162201423"/>
    <hyperlink ref="F123" r:id="rId3" display="https://podminky.urs.cz/item/CS_URS_2024_01/162301973"/>
    <hyperlink ref="F126" r:id="rId4" display="https://podminky.urs.cz/item/CS_URS_2024_01/111251101"/>
    <hyperlink ref="F128" r:id="rId5" display="https://podminky.urs.cz/item/CS_URS_2024_01/162301501"/>
    <hyperlink ref="F130" r:id="rId6" display="https://podminky.urs.cz/item/CS_URS_2024_01/997013811"/>
    <hyperlink ref="F133" r:id="rId7" display="https://podminky.urs.cz/item/CS_URS_2024_01/122351101"/>
    <hyperlink ref="F140" r:id="rId8" display="https://podminky.urs.cz/item/CS_URS_2024_01/122351103"/>
    <hyperlink ref="F147" r:id="rId9" display="https://podminky.urs.cz/item/CS_URS_2024_01/122351104"/>
    <hyperlink ref="F151" r:id="rId10" display="https://podminky.urs.cz/item/CS_URS_2024_01/162651131"/>
    <hyperlink ref="F154" r:id="rId11" display="https://podminky.urs.cz/item/CS_URS_2024_01/171201231"/>
    <hyperlink ref="F158" r:id="rId12" display="https://podminky.urs.cz/item/CS_URS_2024_01/966001211"/>
    <hyperlink ref="F160" r:id="rId13" display="https://podminky.urs.cz/item/CS_URS_2024_01/997231111"/>
    <hyperlink ref="F162" r:id="rId14" display="https://podminky.urs.cz/item/CS_URS_2024_01/997013811"/>
    <hyperlink ref="F168" r:id="rId15" display="https://podminky.urs.cz/item/CS_URS_2024_01/962022391"/>
    <hyperlink ref="F171" r:id="rId16" display="https://podminky.urs.cz/item/CS_URS_2024_01/961044111"/>
    <hyperlink ref="F173" r:id="rId17" display="https://podminky.urs.cz/item/CS_URS_2024_01/997013501"/>
    <hyperlink ref="F175" r:id="rId18" display="https://podminky.urs.cz/item/CS_URS_2024_01/997013509"/>
    <hyperlink ref="F178" r:id="rId19" display="https://podminky.urs.cz/item/CS_URS_2024_01/997013873"/>
    <hyperlink ref="F180" r:id="rId20" display="https://podminky.urs.cz/item/CS_URS_2024_01/997013861"/>
    <hyperlink ref="F183" r:id="rId21" display="https://podminky.urs.cz/item/CS_URS_2024_01/113154364"/>
    <hyperlink ref="F187" r:id="rId22" display="https://podminky.urs.cz/item/CS_URS_2024_01/113107233"/>
    <hyperlink ref="F192" r:id="rId23" display="https://podminky.urs.cz/item/CS_URS_2024_01/113107332"/>
    <hyperlink ref="F197" r:id="rId24" display="https://podminky.urs.cz/item/CS_URS_2024_01/113107333"/>
    <hyperlink ref="F202" r:id="rId25" display="https://podminky.urs.cz/item/CS_URS_2024_01/113107232"/>
    <hyperlink ref="F207" r:id="rId26" display="https://podminky.urs.cz/item/CS_URS_2024_01/113107233"/>
    <hyperlink ref="F212" r:id="rId27" display="https://podminky.urs.cz/item/CS_URS_2024_01/997221561"/>
    <hyperlink ref="F214" r:id="rId28" display="https://podminky.urs.cz/item/CS_URS_2024_01/997221569"/>
    <hyperlink ref="F217" r:id="rId29" display="https://podminky.urs.cz/item/CS_URS_2024_01/997221875"/>
    <hyperlink ref="F219" r:id="rId30" display="https://podminky.urs.cz/item/CS_URS_2024_01/997221861"/>
    <hyperlink ref="F222" r:id="rId31" display="https://podminky.urs.cz/item/CS_URS_2024_01/113154232"/>
    <hyperlink ref="F224" r:id="rId32" display="https://podminky.urs.cz/item/CS_URS_2024_01/113107232"/>
    <hyperlink ref="F229" r:id="rId33" display="https://podminky.urs.cz/item/CS_URS_2024_01/113107234"/>
    <hyperlink ref="F234" r:id="rId34" display="https://podminky.urs.cz/item/CS_URS_2024_01/113107173"/>
    <hyperlink ref="F239" r:id="rId35" display="https://podminky.urs.cz/item/CS_URS_2024_01/997221561"/>
    <hyperlink ref="F241" r:id="rId36" display="https://podminky.urs.cz/item/CS_URS_2024_01/997221569"/>
    <hyperlink ref="F244" r:id="rId37" display="https://podminky.urs.cz/item/CS_URS_2024_01/997221875"/>
    <hyperlink ref="F246" r:id="rId38" display="https://podminky.urs.cz/item/CS_URS_2024_01/997221861"/>
    <hyperlink ref="F249" r:id="rId39" display="https://podminky.urs.cz/item/CS_URS_2024_01/113106144"/>
    <hyperlink ref="F252" r:id="rId40" display="https://podminky.urs.cz/item/CS_URS_2024_01/113107231"/>
    <hyperlink ref="F257" r:id="rId41" display="https://podminky.urs.cz/item/CS_URS_2024_01/113107233"/>
    <hyperlink ref="F262" r:id="rId42" display="https://podminky.urs.cz/item/CS_URS_2024_01/113107172"/>
    <hyperlink ref="F269" r:id="rId43" display="https://podminky.urs.cz/item/CS_URS_2024_01/997221561"/>
    <hyperlink ref="F271" r:id="rId44" display="https://podminky.urs.cz/item/CS_URS_2024_01/997221569"/>
    <hyperlink ref="F274" r:id="rId45" display="https://podminky.urs.cz/item/CS_URS_2024_01/997221861"/>
    <hyperlink ref="F277" r:id="rId46" display="https://podminky.urs.cz/item/CS_URS_2024_01/113202111"/>
    <hyperlink ref="F279" r:id="rId47" display="https://podminky.urs.cz/item/CS_URS_2024_01/997221561"/>
    <hyperlink ref="F281" r:id="rId48" display="https://podminky.urs.cz/item/CS_URS_2024_01/997221569"/>
    <hyperlink ref="F284" r:id="rId49" display="https://podminky.urs.cz/item/CS_URS_2024_01/997221861"/>
    <hyperlink ref="F288" r:id="rId50" display="https://podminky.urs.cz/item/CS_URS_2024_01/871365811"/>
    <hyperlink ref="F290" r:id="rId51" display="https://podminky.urs.cz/item/CS_URS_2024_01/997221561"/>
    <hyperlink ref="F292" r:id="rId52" display="https://podminky.urs.cz/item/CS_URS_2024_01/997221569"/>
    <hyperlink ref="F295" r:id="rId53" display="https://podminky.urs.cz/item/CS_URS_2024_01/997221861"/>
    <hyperlink ref="F297" r:id="rId54" display="https://podminky.urs.cz/item/CS_URS_2024_01/997013813"/>
    <hyperlink ref="F303" r:id="rId55" display="https://podminky.urs.cz/item/CS_URS_2024_01/181951114"/>
    <hyperlink ref="F313" r:id="rId56" display="https://podminky.urs.cz/item/CS_URS_2024_01/113155364"/>
    <hyperlink ref="F317" r:id="rId57" display="https://podminky.urs.cz/item/CS_URS_2024_01/997221561"/>
    <hyperlink ref="F319" r:id="rId58" display="https://podminky.urs.cz/item/CS_URS_2024_01/997221569"/>
    <hyperlink ref="F322" r:id="rId59" display="https://podminky.urs.cz/item/CS_URS_2024_01/997221861"/>
    <hyperlink ref="F324" r:id="rId60" display="https://podminky.urs.cz/item/CS_URS_2024_01/564871111"/>
    <hyperlink ref="F328" r:id="rId61" display="https://podminky.urs.cz/item/CS_URS_2024_01/113155364"/>
    <hyperlink ref="F332" r:id="rId62" display="https://podminky.urs.cz/item/CS_URS_2024_01/997221561"/>
    <hyperlink ref="F334" r:id="rId63" display="https://podminky.urs.cz/item/CS_URS_2024_01/997221569"/>
    <hyperlink ref="F337" r:id="rId64" display="https://podminky.urs.cz/item/CS_URS_2024_01/997221861"/>
    <hyperlink ref="F339" r:id="rId65" display="https://podminky.urs.cz/item/CS_URS_2024_01/564871116"/>
    <hyperlink ref="F342" r:id="rId66" display="https://podminky.urs.cz/item/CS_URS_2024_01/577134221"/>
    <hyperlink ref="F344" r:id="rId67" display="https://podminky.urs.cz/item/CS_URS_2024_01/573231111"/>
    <hyperlink ref="F346" r:id="rId68" display="https://podminky.urs.cz/item/CS_URS_2024_01/577155122"/>
    <hyperlink ref="F348" r:id="rId69" display="https://podminky.urs.cz/item/CS_URS_2024_01/573231111"/>
    <hyperlink ref="F350" r:id="rId70" display="https://podminky.urs.cz/item/CS_URS_2024_01/565135121"/>
    <hyperlink ref="F352" r:id="rId71" display="https://podminky.urs.cz/item/CS_URS_2024_01/573191111"/>
    <hyperlink ref="F354" r:id="rId72" display="https://podminky.urs.cz/item/CS_URS_2024_01/564851111"/>
    <hyperlink ref="F358" r:id="rId73" display="https://podminky.urs.cz/item/CS_URS_2024_01/577134211"/>
    <hyperlink ref="F360" r:id="rId74" display="https://podminky.urs.cz/item/CS_URS_2024_01/573231111"/>
    <hyperlink ref="F362" r:id="rId75" display="https://podminky.urs.cz/item/CS_URS_2024_01/577155112"/>
    <hyperlink ref="F364" r:id="rId76" display="https://podminky.urs.cz/item/CS_URS_2024_01/573231111"/>
    <hyperlink ref="F367" r:id="rId77" display="https://podminky.urs.cz/item/CS_URS_2024_01/577134131"/>
    <hyperlink ref="F369" r:id="rId78" display="https://podminky.urs.cz/item/CS_URS_2024_01/573211107"/>
    <hyperlink ref="F372" r:id="rId79" display="https://podminky.urs.cz/item/CS_URS_2024_01/577155132"/>
    <hyperlink ref="F374" r:id="rId80" display="https://podminky.urs.cz/item/CS_URS_2024_01/573211108"/>
    <hyperlink ref="F378" r:id="rId81" display="https://podminky.urs.cz/item/CS_URS_2024_01/596211255"/>
    <hyperlink ref="F382" r:id="rId82" display="https://podminky.urs.cz/item/CS_URS_2024_01/564851111"/>
    <hyperlink ref="F385" r:id="rId83" display="https://podminky.urs.cz/item/CS_URS_2024_01/596211253"/>
    <hyperlink ref="F389" r:id="rId84" display="https://podminky.urs.cz/item/CS_URS_2024_01/564851011"/>
    <hyperlink ref="F392" r:id="rId85" display="https://podminky.urs.cz/item/CS_URS_2024_01/596211253"/>
    <hyperlink ref="F396" r:id="rId86" display="https://podminky.urs.cz/item/CS_URS_2024_01/564851011"/>
    <hyperlink ref="F399" r:id="rId87" display="https://podminky.urs.cz/item/CS_URS_2024_01/596211253"/>
    <hyperlink ref="F403" r:id="rId88" display="https://podminky.urs.cz/item/CS_URS_2024_01/564851011"/>
    <hyperlink ref="F406" r:id="rId89" display="https://podminky.urs.cz/item/CS_URS_2024_01/596412213"/>
    <hyperlink ref="F412" r:id="rId90" display="https://podminky.urs.cz/item/CS_URS_2024_01/596211263"/>
    <hyperlink ref="F417" r:id="rId91" display="https://podminky.urs.cz/item/CS_URS_2024_01/564851111"/>
    <hyperlink ref="F419" r:id="rId92" display="https://podminky.urs.cz/item/CS_URS_2024_01/564851114"/>
    <hyperlink ref="F424" r:id="rId93" display="https://podminky.urs.cz/item/CS_URS_2024_01/596211263"/>
    <hyperlink ref="F432" r:id="rId94" display="https://podminky.urs.cz/item/CS_URS_2024_01/564851011"/>
    <hyperlink ref="F434" r:id="rId95" display="https://podminky.urs.cz/item/CS_URS_2024_01/564851014"/>
    <hyperlink ref="F437" r:id="rId96" display="https://podminky.urs.cz/item/CS_URS_2024_01/919735113"/>
    <hyperlink ref="F439" r:id="rId97" display="https://podminky.urs.cz/item/CS_URS_2024_01/919732221"/>
    <hyperlink ref="F442" r:id="rId98" display="https://podminky.urs.cz/item/CS_URS_2024_01/919732211"/>
    <hyperlink ref="F446" r:id="rId99" display="https://podminky.urs.cz/item/CS_URS_2024_01/916131213"/>
    <hyperlink ref="F459" r:id="rId100" display="https://podminky.urs.cz/item/CS_URS_2024_01/916241113"/>
    <hyperlink ref="F472" r:id="rId101" display="https://podminky.urs.cz/item/CS_URS_2024_01/916231213"/>
    <hyperlink ref="F476" r:id="rId102" display="https://podminky.urs.cz/item/CS_URS_2024_01/916231113"/>
    <hyperlink ref="F490" r:id="rId103" display="https://podminky.urs.cz/item/CS_URS_2024_01/935114121"/>
    <hyperlink ref="F495" r:id="rId104" display="https://podminky.urs.cz/item/CS_URS_2024_01/899132111"/>
    <hyperlink ref="F498" r:id="rId105" display="https://podminky.urs.cz/item/CS_URS_2024_01/966006132"/>
    <hyperlink ref="F505" r:id="rId106" display="https://podminky.urs.cz/item/CS_URS_2024_01/966006211"/>
    <hyperlink ref="F512" r:id="rId107" display="https://podminky.urs.cz/item/CS_URS_2024_01/914111111"/>
    <hyperlink ref="F543" r:id="rId108" display="https://podminky.urs.cz/item/CS_URS_2024_01/914511111"/>
    <hyperlink ref="F554" r:id="rId109" display="https://podminky.urs.cz/item/CS_URS_2024_01/966007223"/>
    <hyperlink ref="F558" r:id="rId110" display="https://podminky.urs.cz/item/CS_URS_2024_01/915231112"/>
    <hyperlink ref="F562" r:id="rId111" display="https://podminky.urs.cz/item/CS_URS_2024_01/915211116"/>
    <hyperlink ref="F566" r:id="rId112" display="https://podminky.urs.cz/item/CS_URS_2024_01/915221112"/>
    <hyperlink ref="F570" r:id="rId113" display="https://podminky.urs.cz/item/CS_URS_2024_01/915231112"/>
    <hyperlink ref="F581" r:id="rId114" display="https://podminky.urs.cz/item/CS_URS_2024_01/915311111"/>
    <hyperlink ref="F585" r:id="rId115" display="https://podminky.urs.cz/item/CS_URS_2024_01/915611111"/>
    <hyperlink ref="F587" r:id="rId116" display="https://podminky.urs.cz/item/CS_URS_2024_01/915621111"/>
    <hyperlink ref="F590" r:id="rId117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parteru - 1. etapa, Masarykova ulice – Trnovany,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1027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1028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1029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1030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1031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ROUND((SUM(BE82:BE235)),  2)</f>
        <v>0</v>
      </c>
      <c r="G33" s="38"/>
      <c r="H33" s="38"/>
      <c r="I33" s="148">
        <v>0.20999999999999999</v>
      </c>
      <c r="J33" s="147">
        <f>ROUND(((SUM(BE82:BE235))*I33),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ROUND((SUM(BF82:BF235)),  2)</f>
        <v>0</v>
      </c>
      <c r="G34" s="38"/>
      <c r="H34" s="38"/>
      <c r="I34" s="148">
        <v>0.12</v>
      </c>
      <c r="J34" s="147">
        <f>ROUND(((SUM(BF82:BF235))*I34),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ROUND((SUM(BG82:BG235)),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ROUND((SUM(BH82:BH235)),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ROUND((SUM(BI82:BI235)),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parteru - 1. etapa, Masarykova ulice – Trnovany,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Teplice - Trnovany</v>
      </c>
      <c r="G52" s="40"/>
      <c r="H52" s="40"/>
      <c r="I52" s="32" t="s">
        <v>23</v>
      </c>
      <c r="J52" s="72" t="str">
        <f>IF(J12="","",J12)</f>
        <v>5. 3. 2024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Hubený Richard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1032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1033</v>
      </c>
      <c r="E61" s="168"/>
      <c r="F61" s="168"/>
      <c r="G61" s="168"/>
      <c r="H61" s="168"/>
      <c r="I61" s="168"/>
      <c r="J61" s="169">
        <f>J152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131</v>
      </c>
      <c r="E62" s="168"/>
      <c r="F62" s="168"/>
      <c r="G62" s="168"/>
      <c r="H62" s="168"/>
      <c r="I62" s="168"/>
      <c r="J62" s="169">
        <f>J215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135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Rekonstrukce parteru - 1. etapa, Masarykova ulice – Trnovany, Teplice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02 - Veřejné osvětlení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k.ú. Teplice - Trnovany</v>
      </c>
      <c r="G76" s="40"/>
      <c r="H76" s="40"/>
      <c r="I76" s="32" t="s">
        <v>23</v>
      </c>
      <c r="J76" s="72" t="str">
        <f>IF(J12="","",J12)</f>
        <v>5. 3. 2024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Teplice</v>
      </c>
      <c r="G78" s="40"/>
      <c r="H78" s="40"/>
      <c r="I78" s="32" t="s">
        <v>31</v>
      </c>
      <c r="J78" s="36" t="str">
        <f>E21</f>
        <v>Hubený Richard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136</v>
      </c>
      <c r="D81" s="180" t="s">
        <v>57</v>
      </c>
      <c r="E81" s="180" t="s">
        <v>53</v>
      </c>
      <c r="F81" s="180" t="s">
        <v>54</v>
      </c>
      <c r="G81" s="180" t="s">
        <v>137</v>
      </c>
      <c r="H81" s="180" t="s">
        <v>138</v>
      </c>
      <c r="I81" s="180" t="s">
        <v>139</v>
      </c>
      <c r="J81" s="180" t="s">
        <v>97</v>
      </c>
      <c r="K81" s="181" t="s">
        <v>140</v>
      </c>
      <c r="L81" s="182"/>
      <c r="M81" s="92" t="s">
        <v>19</v>
      </c>
      <c r="N81" s="93" t="s">
        <v>42</v>
      </c>
      <c r="O81" s="93" t="s">
        <v>141</v>
      </c>
      <c r="P81" s="93" t="s">
        <v>142</v>
      </c>
      <c r="Q81" s="93" t="s">
        <v>143</v>
      </c>
      <c r="R81" s="93" t="s">
        <v>144</v>
      </c>
      <c r="S81" s="93" t="s">
        <v>145</v>
      </c>
      <c r="T81" s="94" t="s">
        <v>146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147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P83+P152+P215</f>
        <v>0</v>
      </c>
      <c r="Q82" s="96"/>
      <c r="R82" s="185">
        <f>R83+R152+R215</f>
        <v>350.55380800000006</v>
      </c>
      <c r="S82" s="96"/>
      <c r="T82" s="186">
        <f>T83+T152+T215</f>
        <v>178.07000000000002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98</v>
      </c>
      <c r="BK82" s="187">
        <f>BK83+BK152+BK215</f>
        <v>0</v>
      </c>
    </row>
    <row r="83" s="12" customFormat="1" ht="25.92" customHeight="1">
      <c r="A83" s="12"/>
      <c r="B83" s="188"/>
      <c r="C83" s="189"/>
      <c r="D83" s="190" t="s">
        <v>71</v>
      </c>
      <c r="E83" s="191" t="s">
        <v>1034</v>
      </c>
      <c r="F83" s="191" t="s">
        <v>1035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SUM(P84:P151)</f>
        <v>0</v>
      </c>
      <c r="Q83" s="196"/>
      <c r="R83" s="197">
        <f>SUM(R84:R151)</f>
        <v>4.0168999999999997</v>
      </c>
      <c r="S83" s="196"/>
      <c r="T83" s="198">
        <f>SUM(T84:T151)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165</v>
      </c>
      <c r="AT83" s="200" t="s">
        <v>71</v>
      </c>
      <c r="AU83" s="200" t="s">
        <v>72</v>
      </c>
      <c r="AY83" s="199" t="s">
        <v>149</v>
      </c>
      <c r="BK83" s="201">
        <f>SUM(BK84:BK151)</f>
        <v>0</v>
      </c>
    </row>
    <row r="84" s="2" customFormat="1" ht="16.5" customHeight="1">
      <c r="A84" s="38"/>
      <c r="B84" s="39"/>
      <c r="C84" s="204" t="s">
        <v>80</v>
      </c>
      <c r="D84" s="204" t="s">
        <v>152</v>
      </c>
      <c r="E84" s="205" t="s">
        <v>1036</v>
      </c>
      <c r="F84" s="206" t="s">
        <v>1037</v>
      </c>
      <c r="G84" s="207" t="s">
        <v>155</v>
      </c>
      <c r="H84" s="208">
        <v>23</v>
      </c>
      <c r="I84" s="209"/>
      <c r="J84" s="210">
        <f>ROUND(I84*H84,2)</f>
        <v>0</v>
      </c>
      <c r="K84" s="206" t="s">
        <v>156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157</v>
      </c>
      <c r="AT84" s="215" t="s">
        <v>152</v>
      </c>
      <c r="AU84" s="215" t="s">
        <v>80</v>
      </c>
      <c r="AY84" s="17" t="s">
        <v>149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157</v>
      </c>
      <c r="BM84" s="215" t="s">
        <v>1038</v>
      </c>
    </row>
    <row r="85" s="2" customFormat="1">
      <c r="A85" s="38"/>
      <c r="B85" s="39"/>
      <c r="C85" s="40"/>
      <c r="D85" s="217" t="s">
        <v>159</v>
      </c>
      <c r="E85" s="40"/>
      <c r="F85" s="218" t="s">
        <v>1039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159</v>
      </c>
      <c r="AU85" s="17" t="s">
        <v>80</v>
      </c>
    </row>
    <row r="86" s="2" customFormat="1" ht="16.5" customHeight="1">
      <c r="A86" s="38"/>
      <c r="B86" s="39"/>
      <c r="C86" s="204" t="s">
        <v>82</v>
      </c>
      <c r="D86" s="204" t="s">
        <v>152</v>
      </c>
      <c r="E86" s="205" t="s">
        <v>1040</v>
      </c>
      <c r="F86" s="206" t="s">
        <v>1041</v>
      </c>
      <c r="G86" s="207" t="s">
        <v>155</v>
      </c>
      <c r="H86" s="208">
        <v>23</v>
      </c>
      <c r="I86" s="209"/>
      <c r="J86" s="210">
        <f>ROUND(I86*H86,2)</f>
        <v>0</v>
      </c>
      <c r="K86" s="206" t="s">
        <v>156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157</v>
      </c>
      <c r="AT86" s="215" t="s">
        <v>152</v>
      </c>
      <c r="AU86" s="215" t="s">
        <v>80</v>
      </c>
      <c r="AY86" s="17" t="s">
        <v>149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157</v>
      </c>
      <c r="BM86" s="215" t="s">
        <v>1042</v>
      </c>
    </row>
    <row r="87" s="2" customFormat="1">
      <c r="A87" s="38"/>
      <c r="B87" s="39"/>
      <c r="C87" s="40"/>
      <c r="D87" s="217" t="s">
        <v>159</v>
      </c>
      <c r="E87" s="40"/>
      <c r="F87" s="218" t="s">
        <v>1043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159</v>
      </c>
      <c r="AU87" s="17" t="s">
        <v>80</v>
      </c>
    </row>
    <row r="88" s="2" customFormat="1" ht="16.5" customHeight="1">
      <c r="A88" s="38"/>
      <c r="B88" s="39"/>
      <c r="C88" s="204" t="s">
        <v>165</v>
      </c>
      <c r="D88" s="204" t="s">
        <v>152</v>
      </c>
      <c r="E88" s="205" t="s">
        <v>1044</v>
      </c>
      <c r="F88" s="206" t="s">
        <v>1045</v>
      </c>
      <c r="G88" s="207" t="s">
        <v>155</v>
      </c>
      <c r="H88" s="208">
        <v>16</v>
      </c>
      <c r="I88" s="209"/>
      <c r="J88" s="210">
        <f>ROUND(I88*H88,2)</f>
        <v>0</v>
      </c>
      <c r="K88" s="206" t="s">
        <v>156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157</v>
      </c>
      <c r="AT88" s="215" t="s">
        <v>152</v>
      </c>
      <c r="AU88" s="215" t="s">
        <v>80</v>
      </c>
      <c r="AY88" s="17" t="s">
        <v>149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157</v>
      </c>
      <c r="BM88" s="215" t="s">
        <v>1046</v>
      </c>
    </row>
    <row r="89" s="2" customFormat="1">
      <c r="A89" s="38"/>
      <c r="B89" s="39"/>
      <c r="C89" s="40"/>
      <c r="D89" s="217" t="s">
        <v>159</v>
      </c>
      <c r="E89" s="40"/>
      <c r="F89" s="218" t="s">
        <v>1047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159</v>
      </c>
      <c r="AU89" s="17" t="s">
        <v>80</v>
      </c>
    </row>
    <row r="90" s="2" customFormat="1" ht="16.5" customHeight="1">
      <c r="A90" s="38"/>
      <c r="B90" s="39"/>
      <c r="C90" s="204" t="s">
        <v>157</v>
      </c>
      <c r="D90" s="204" t="s">
        <v>152</v>
      </c>
      <c r="E90" s="205" t="s">
        <v>1048</v>
      </c>
      <c r="F90" s="206" t="s">
        <v>1049</v>
      </c>
      <c r="G90" s="207" t="s">
        <v>155</v>
      </c>
      <c r="H90" s="208">
        <v>16</v>
      </c>
      <c r="I90" s="209"/>
      <c r="J90" s="210">
        <f>ROUND(I90*H90,2)</f>
        <v>0</v>
      </c>
      <c r="K90" s="206" t="s">
        <v>156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157</v>
      </c>
      <c r="AT90" s="215" t="s">
        <v>152</v>
      </c>
      <c r="AU90" s="215" t="s">
        <v>80</v>
      </c>
      <c r="AY90" s="17" t="s">
        <v>149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157</v>
      </c>
      <c r="BM90" s="215" t="s">
        <v>1050</v>
      </c>
    </row>
    <row r="91" s="2" customFormat="1">
      <c r="A91" s="38"/>
      <c r="B91" s="39"/>
      <c r="C91" s="40"/>
      <c r="D91" s="217" t="s">
        <v>159</v>
      </c>
      <c r="E91" s="40"/>
      <c r="F91" s="218" t="s">
        <v>1051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159</v>
      </c>
      <c r="AU91" s="17" t="s">
        <v>80</v>
      </c>
    </row>
    <row r="92" s="2" customFormat="1" ht="16.5" customHeight="1">
      <c r="A92" s="38"/>
      <c r="B92" s="39"/>
      <c r="C92" s="204" t="s">
        <v>177</v>
      </c>
      <c r="D92" s="204" t="s">
        <v>152</v>
      </c>
      <c r="E92" s="205" t="s">
        <v>1052</v>
      </c>
      <c r="F92" s="206" t="s">
        <v>1053</v>
      </c>
      <c r="G92" s="207" t="s">
        <v>155</v>
      </c>
      <c r="H92" s="208">
        <v>64</v>
      </c>
      <c r="I92" s="209"/>
      <c r="J92" s="210">
        <f>ROUND(I92*H92,2)</f>
        <v>0</v>
      </c>
      <c r="K92" s="206" t="s">
        <v>156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157</v>
      </c>
      <c r="AT92" s="215" t="s">
        <v>152</v>
      </c>
      <c r="AU92" s="215" t="s">
        <v>80</v>
      </c>
      <c r="AY92" s="17" t="s">
        <v>149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157</v>
      </c>
      <c r="BM92" s="215" t="s">
        <v>1054</v>
      </c>
    </row>
    <row r="93" s="2" customFormat="1">
      <c r="A93" s="38"/>
      <c r="B93" s="39"/>
      <c r="C93" s="40"/>
      <c r="D93" s="217" t="s">
        <v>159</v>
      </c>
      <c r="E93" s="40"/>
      <c r="F93" s="218" t="s">
        <v>1055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159</v>
      </c>
      <c r="AU93" s="17" t="s">
        <v>80</v>
      </c>
    </row>
    <row r="94" s="2" customFormat="1" ht="16.5" customHeight="1">
      <c r="A94" s="38"/>
      <c r="B94" s="39"/>
      <c r="C94" s="204" t="s">
        <v>182</v>
      </c>
      <c r="D94" s="204" t="s">
        <v>152</v>
      </c>
      <c r="E94" s="205" t="s">
        <v>1056</v>
      </c>
      <c r="F94" s="206" t="s">
        <v>1057</v>
      </c>
      <c r="G94" s="207" t="s">
        <v>155</v>
      </c>
      <c r="H94" s="208">
        <v>138</v>
      </c>
      <c r="I94" s="209"/>
      <c r="J94" s="210">
        <f>ROUND(I94*H94,2)</f>
        <v>0</v>
      </c>
      <c r="K94" s="206" t="s">
        <v>156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157</v>
      </c>
      <c r="AT94" s="215" t="s">
        <v>152</v>
      </c>
      <c r="AU94" s="215" t="s">
        <v>80</v>
      </c>
      <c r="AY94" s="17" t="s">
        <v>149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157</v>
      </c>
      <c r="BM94" s="215" t="s">
        <v>1058</v>
      </c>
    </row>
    <row r="95" s="2" customFormat="1">
      <c r="A95" s="38"/>
      <c r="B95" s="39"/>
      <c r="C95" s="40"/>
      <c r="D95" s="217" t="s">
        <v>159</v>
      </c>
      <c r="E95" s="40"/>
      <c r="F95" s="218" t="s">
        <v>1059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159</v>
      </c>
      <c r="AU95" s="17" t="s">
        <v>80</v>
      </c>
    </row>
    <row r="96" s="2" customFormat="1" ht="16.5" customHeight="1">
      <c r="A96" s="38"/>
      <c r="B96" s="39"/>
      <c r="C96" s="204" t="s">
        <v>190</v>
      </c>
      <c r="D96" s="204" t="s">
        <v>152</v>
      </c>
      <c r="E96" s="205" t="s">
        <v>1060</v>
      </c>
      <c r="F96" s="206" t="s">
        <v>1061</v>
      </c>
      <c r="G96" s="207" t="s">
        <v>155</v>
      </c>
      <c r="H96" s="208">
        <v>16</v>
      </c>
      <c r="I96" s="209"/>
      <c r="J96" s="210">
        <f>ROUND(I96*H96,2)</f>
        <v>0</v>
      </c>
      <c r="K96" s="206" t="s">
        <v>156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157</v>
      </c>
      <c r="AT96" s="215" t="s">
        <v>152</v>
      </c>
      <c r="AU96" s="215" t="s">
        <v>80</v>
      </c>
      <c r="AY96" s="17" t="s">
        <v>149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157</v>
      </c>
      <c r="BM96" s="215" t="s">
        <v>1062</v>
      </c>
    </row>
    <row r="97" s="2" customFormat="1">
      <c r="A97" s="38"/>
      <c r="B97" s="39"/>
      <c r="C97" s="40"/>
      <c r="D97" s="217" t="s">
        <v>159</v>
      </c>
      <c r="E97" s="40"/>
      <c r="F97" s="218" t="s">
        <v>1063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159</v>
      </c>
      <c r="AU97" s="17" t="s">
        <v>80</v>
      </c>
    </row>
    <row r="98" s="2" customFormat="1" ht="16.5" customHeight="1">
      <c r="A98" s="38"/>
      <c r="B98" s="39"/>
      <c r="C98" s="204" t="s">
        <v>201</v>
      </c>
      <c r="D98" s="204" t="s">
        <v>152</v>
      </c>
      <c r="E98" s="205" t="s">
        <v>1064</v>
      </c>
      <c r="F98" s="206" t="s">
        <v>1065</v>
      </c>
      <c r="G98" s="207" t="s">
        <v>1066</v>
      </c>
      <c r="H98" s="208">
        <v>30</v>
      </c>
      <c r="I98" s="209"/>
      <c r="J98" s="210">
        <f>ROUND(I98*H98,2)</f>
        <v>0</v>
      </c>
      <c r="K98" s="206" t="s">
        <v>156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157</v>
      </c>
      <c r="AT98" s="215" t="s">
        <v>152</v>
      </c>
      <c r="AU98" s="215" t="s">
        <v>80</v>
      </c>
      <c r="AY98" s="17" t="s">
        <v>149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157</v>
      </c>
      <c r="BM98" s="215" t="s">
        <v>1067</v>
      </c>
    </row>
    <row r="99" s="2" customFormat="1">
      <c r="A99" s="38"/>
      <c r="B99" s="39"/>
      <c r="C99" s="40"/>
      <c r="D99" s="217" t="s">
        <v>159</v>
      </c>
      <c r="E99" s="40"/>
      <c r="F99" s="218" t="s">
        <v>1068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159</v>
      </c>
      <c r="AU99" s="17" t="s">
        <v>80</v>
      </c>
    </row>
    <row r="100" s="2" customFormat="1" ht="16.5" customHeight="1">
      <c r="A100" s="38"/>
      <c r="B100" s="39"/>
      <c r="C100" s="204" t="s">
        <v>210</v>
      </c>
      <c r="D100" s="204" t="s">
        <v>152</v>
      </c>
      <c r="E100" s="205" t="s">
        <v>1069</v>
      </c>
      <c r="F100" s="206" t="s">
        <v>1070</v>
      </c>
      <c r="G100" s="207" t="s">
        <v>155</v>
      </c>
      <c r="H100" s="208">
        <v>14</v>
      </c>
      <c r="I100" s="209"/>
      <c r="J100" s="210">
        <f>ROUND(I100*H100,2)</f>
        <v>0</v>
      </c>
      <c r="K100" s="206" t="s">
        <v>156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157</v>
      </c>
      <c r="AT100" s="215" t="s">
        <v>152</v>
      </c>
      <c r="AU100" s="215" t="s">
        <v>80</v>
      </c>
      <c r="AY100" s="17" t="s">
        <v>149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157</v>
      </c>
      <c r="BM100" s="215" t="s">
        <v>1071</v>
      </c>
    </row>
    <row r="101" s="2" customFormat="1">
      <c r="A101" s="38"/>
      <c r="B101" s="39"/>
      <c r="C101" s="40"/>
      <c r="D101" s="217" t="s">
        <v>159</v>
      </c>
      <c r="E101" s="40"/>
      <c r="F101" s="218" t="s">
        <v>1072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159</v>
      </c>
      <c r="AU101" s="17" t="s">
        <v>80</v>
      </c>
    </row>
    <row r="102" s="2" customFormat="1" ht="16.5" customHeight="1">
      <c r="A102" s="38"/>
      <c r="B102" s="39"/>
      <c r="C102" s="256" t="s">
        <v>217</v>
      </c>
      <c r="D102" s="256" t="s">
        <v>602</v>
      </c>
      <c r="E102" s="257" t="s">
        <v>1073</v>
      </c>
      <c r="F102" s="258" t="s">
        <v>1074</v>
      </c>
      <c r="G102" s="259" t="s">
        <v>155</v>
      </c>
      <c r="H102" s="260">
        <v>14</v>
      </c>
      <c r="I102" s="261"/>
      <c r="J102" s="262">
        <f>ROUND(I102*H102,2)</f>
        <v>0</v>
      </c>
      <c r="K102" s="258" t="s">
        <v>156</v>
      </c>
      <c r="L102" s="263"/>
      <c r="M102" s="264" t="s">
        <v>19</v>
      </c>
      <c r="N102" s="265" t="s">
        <v>43</v>
      </c>
      <c r="O102" s="84"/>
      <c r="P102" s="213">
        <f>O102*H102</f>
        <v>0</v>
      </c>
      <c r="Q102" s="213">
        <v>0.11500000000000001</v>
      </c>
      <c r="R102" s="213">
        <f>Q102*H102</f>
        <v>1.6100000000000001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201</v>
      </c>
      <c r="AT102" s="215" t="s">
        <v>602</v>
      </c>
      <c r="AU102" s="215" t="s">
        <v>80</v>
      </c>
      <c r="AY102" s="17" t="s">
        <v>149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157</v>
      </c>
      <c r="BM102" s="215" t="s">
        <v>1075</v>
      </c>
    </row>
    <row r="103" s="2" customFormat="1" ht="16.5" customHeight="1">
      <c r="A103" s="38"/>
      <c r="B103" s="39"/>
      <c r="C103" s="256" t="s">
        <v>223</v>
      </c>
      <c r="D103" s="256" t="s">
        <v>602</v>
      </c>
      <c r="E103" s="257" t="s">
        <v>1076</v>
      </c>
      <c r="F103" s="258" t="s">
        <v>1077</v>
      </c>
      <c r="G103" s="259" t="s">
        <v>155</v>
      </c>
      <c r="H103" s="260">
        <v>14</v>
      </c>
      <c r="I103" s="261"/>
      <c r="J103" s="262">
        <f>ROUND(I103*H103,2)</f>
        <v>0</v>
      </c>
      <c r="K103" s="258" t="s">
        <v>156</v>
      </c>
      <c r="L103" s="263"/>
      <c r="M103" s="264" t="s">
        <v>19</v>
      </c>
      <c r="N103" s="265" t="s">
        <v>43</v>
      </c>
      <c r="O103" s="84"/>
      <c r="P103" s="213">
        <f>O103*H103</f>
        <v>0</v>
      </c>
      <c r="Q103" s="213">
        <v>0.0016000000000000001</v>
      </c>
      <c r="R103" s="213">
        <f>Q103*H103</f>
        <v>0.0224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201</v>
      </c>
      <c r="AT103" s="215" t="s">
        <v>602</v>
      </c>
      <c r="AU103" s="215" t="s">
        <v>80</v>
      </c>
      <c r="AY103" s="17" t="s">
        <v>149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157</v>
      </c>
      <c r="BM103" s="215" t="s">
        <v>1078</v>
      </c>
    </row>
    <row r="104" s="2" customFormat="1" ht="16.5" customHeight="1">
      <c r="A104" s="38"/>
      <c r="B104" s="39"/>
      <c r="C104" s="204" t="s">
        <v>8</v>
      </c>
      <c r="D104" s="204" t="s">
        <v>152</v>
      </c>
      <c r="E104" s="205" t="s">
        <v>1079</v>
      </c>
      <c r="F104" s="206" t="s">
        <v>1080</v>
      </c>
      <c r="G104" s="207" t="s">
        <v>427</v>
      </c>
      <c r="H104" s="208">
        <v>1062</v>
      </c>
      <c r="I104" s="209"/>
      <c r="J104" s="210">
        <f>ROUND(I104*H104,2)</f>
        <v>0</v>
      </c>
      <c r="K104" s="206" t="s">
        <v>156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157</v>
      </c>
      <c r="AT104" s="215" t="s">
        <v>152</v>
      </c>
      <c r="AU104" s="215" t="s">
        <v>80</v>
      </c>
      <c r="AY104" s="17" t="s">
        <v>149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157</v>
      </c>
      <c r="BM104" s="215" t="s">
        <v>1081</v>
      </c>
    </row>
    <row r="105" s="2" customFormat="1">
      <c r="A105" s="38"/>
      <c r="B105" s="39"/>
      <c r="C105" s="40"/>
      <c r="D105" s="217" t="s">
        <v>159</v>
      </c>
      <c r="E105" s="40"/>
      <c r="F105" s="218" t="s">
        <v>1082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159</v>
      </c>
      <c r="AU105" s="17" t="s">
        <v>80</v>
      </c>
    </row>
    <row r="106" s="2" customFormat="1" ht="16.5" customHeight="1">
      <c r="A106" s="38"/>
      <c r="B106" s="39"/>
      <c r="C106" s="256" t="s">
        <v>235</v>
      </c>
      <c r="D106" s="256" t="s">
        <v>602</v>
      </c>
      <c r="E106" s="257" t="s">
        <v>1083</v>
      </c>
      <c r="F106" s="258" t="s">
        <v>1084</v>
      </c>
      <c r="G106" s="259" t="s">
        <v>427</v>
      </c>
      <c r="H106" s="260">
        <v>1062</v>
      </c>
      <c r="I106" s="261"/>
      <c r="J106" s="262">
        <f>ROUND(I106*H106,2)</f>
        <v>0</v>
      </c>
      <c r="K106" s="258" t="s">
        <v>156</v>
      </c>
      <c r="L106" s="263"/>
      <c r="M106" s="264" t="s">
        <v>19</v>
      </c>
      <c r="N106" s="265" t="s">
        <v>43</v>
      </c>
      <c r="O106" s="84"/>
      <c r="P106" s="213">
        <f>O106*H106</f>
        <v>0</v>
      </c>
      <c r="Q106" s="213">
        <v>0.00089999999999999998</v>
      </c>
      <c r="R106" s="213">
        <f>Q106*H106</f>
        <v>0.95579999999999998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201</v>
      </c>
      <c r="AT106" s="215" t="s">
        <v>602</v>
      </c>
      <c r="AU106" s="215" t="s">
        <v>80</v>
      </c>
      <c r="AY106" s="17" t="s">
        <v>149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157</v>
      </c>
      <c r="BM106" s="215" t="s">
        <v>1085</v>
      </c>
    </row>
    <row r="107" s="2" customFormat="1" ht="21.75" customHeight="1">
      <c r="A107" s="38"/>
      <c r="B107" s="39"/>
      <c r="C107" s="204" t="s">
        <v>240</v>
      </c>
      <c r="D107" s="204" t="s">
        <v>152</v>
      </c>
      <c r="E107" s="205" t="s">
        <v>1086</v>
      </c>
      <c r="F107" s="206" t="s">
        <v>1087</v>
      </c>
      <c r="G107" s="207" t="s">
        <v>155</v>
      </c>
      <c r="H107" s="208">
        <v>50</v>
      </c>
      <c r="I107" s="209"/>
      <c r="J107" s="210">
        <f>ROUND(I107*H107,2)</f>
        <v>0</v>
      </c>
      <c r="K107" s="206" t="s">
        <v>156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157</v>
      </c>
      <c r="AT107" s="215" t="s">
        <v>152</v>
      </c>
      <c r="AU107" s="215" t="s">
        <v>80</v>
      </c>
      <c r="AY107" s="17" t="s">
        <v>149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157</v>
      </c>
      <c r="BM107" s="215" t="s">
        <v>1088</v>
      </c>
    </row>
    <row r="108" s="2" customFormat="1">
      <c r="A108" s="38"/>
      <c r="B108" s="39"/>
      <c r="C108" s="40"/>
      <c r="D108" s="217" t="s">
        <v>159</v>
      </c>
      <c r="E108" s="40"/>
      <c r="F108" s="218" t="s">
        <v>1089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159</v>
      </c>
      <c r="AU108" s="17" t="s">
        <v>80</v>
      </c>
    </row>
    <row r="109" s="2" customFormat="1" ht="16.5" customHeight="1">
      <c r="A109" s="38"/>
      <c r="B109" s="39"/>
      <c r="C109" s="256" t="s">
        <v>244</v>
      </c>
      <c r="D109" s="256" t="s">
        <v>602</v>
      </c>
      <c r="E109" s="257" t="s">
        <v>1090</v>
      </c>
      <c r="F109" s="258" t="s">
        <v>1091</v>
      </c>
      <c r="G109" s="259" t="s">
        <v>1021</v>
      </c>
      <c r="H109" s="260">
        <v>50</v>
      </c>
      <c r="I109" s="261"/>
      <c r="J109" s="262">
        <f>ROUND(I109*H109,2)</f>
        <v>0</v>
      </c>
      <c r="K109" s="258" t="s">
        <v>19</v>
      </c>
      <c r="L109" s="263"/>
      <c r="M109" s="264" t="s">
        <v>19</v>
      </c>
      <c r="N109" s="265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201</v>
      </c>
      <c r="AT109" s="215" t="s">
        <v>602</v>
      </c>
      <c r="AU109" s="215" t="s">
        <v>80</v>
      </c>
      <c r="AY109" s="17" t="s">
        <v>149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157</v>
      </c>
      <c r="BM109" s="215" t="s">
        <v>1092</v>
      </c>
    </row>
    <row r="110" s="2" customFormat="1" ht="16.5" customHeight="1">
      <c r="A110" s="38"/>
      <c r="B110" s="39"/>
      <c r="C110" s="204" t="s">
        <v>252</v>
      </c>
      <c r="D110" s="204" t="s">
        <v>152</v>
      </c>
      <c r="E110" s="205" t="s">
        <v>1093</v>
      </c>
      <c r="F110" s="206" t="s">
        <v>1094</v>
      </c>
      <c r="G110" s="207" t="s">
        <v>427</v>
      </c>
      <c r="H110" s="208">
        <v>28</v>
      </c>
      <c r="I110" s="209"/>
      <c r="J110" s="210">
        <f>ROUND(I110*H110,2)</f>
        <v>0</v>
      </c>
      <c r="K110" s="206" t="s">
        <v>156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157</v>
      </c>
      <c r="AT110" s="215" t="s">
        <v>152</v>
      </c>
      <c r="AU110" s="215" t="s">
        <v>80</v>
      </c>
      <c r="AY110" s="17" t="s">
        <v>149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157</v>
      </c>
      <c r="BM110" s="215" t="s">
        <v>1095</v>
      </c>
    </row>
    <row r="111" s="2" customFormat="1">
      <c r="A111" s="38"/>
      <c r="B111" s="39"/>
      <c r="C111" s="40"/>
      <c r="D111" s="217" t="s">
        <v>159</v>
      </c>
      <c r="E111" s="40"/>
      <c r="F111" s="218" t="s">
        <v>1096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159</v>
      </c>
      <c r="AU111" s="17" t="s">
        <v>80</v>
      </c>
    </row>
    <row r="112" s="2" customFormat="1" ht="16.5" customHeight="1">
      <c r="A112" s="38"/>
      <c r="B112" s="39"/>
      <c r="C112" s="256" t="s">
        <v>258</v>
      </c>
      <c r="D112" s="256" t="s">
        <v>602</v>
      </c>
      <c r="E112" s="257" t="s">
        <v>1097</v>
      </c>
      <c r="F112" s="258" t="s">
        <v>1098</v>
      </c>
      <c r="G112" s="259" t="s">
        <v>1099</v>
      </c>
      <c r="H112" s="260">
        <v>18.199999999999999</v>
      </c>
      <c r="I112" s="261"/>
      <c r="J112" s="262">
        <f>ROUND(I112*H112,2)</f>
        <v>0</v>
      </c>
      <c r="K112" s="258" t="s">
        <v>156</v>
      </c>
      <c r="L112" s="263"/>
      <c r="M112" s="264" t="s">
        <v>19</v>
      </c>
      <c r="N112" s="265" t="s">
        <v>43</v>
      </c>
      <c r="O112" s="84"/>
      <c r="P112" s="213">
        <f>O112*H112</f>
        <v>0</v>
      </c>
      <c r="Q112" s="213">
        <v>0.001</v>
      </c>
      <c r="R112" s="213">
        <f>Q112*H112</f>
        <v>0.018200000000000001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201</v>
      </c>
      <c r="AT112" s="215" t="s">
        <v>602</v>
      </c>
      <c r="AU112" s="215" t="s">
        <v>80</v>
      </c>
      <c r="AY112" s="17" t="s">
        <v>149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157</v>
      </c>
      <c r="BM112" s="215" t="s">
        <v>1100</v>
      </c>
    </row>
    <row r="113" s="2" customFormat="1" ht="16.5" customHeight="1">
      <c r="A113" s="38"/>
      <c r="B113" s="39"/>
      <c r="C113" s="204" t="s">
        <v>263</v>
      </c>
      <c r="D113" s="204" t="s">
        <v>152</v>
      </c>
      <c r="E113" s="205" t="s">
        <v>1101</v>
      </c>
      <c r="F113" s="206" t="s">
        <v>1102</v>
      </c>
      <c r="G113" s="207" t="s">
        <v>155</v>
      </c>
      <c r="H113" s="208">
        <v>14</v>
      </c>
      <c r="I113" s="209"/>
      <c r="J113" s="210">
        <f>ROUND(I113*H113,2)</f>
        <v>0</v>
      </c>
      <c r="K113" s="206" t="s">
        <v>156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157</v>
      </c>
      <c r="AT113" s="215" t="s">
        <v>152</v>
      </c>
      <c r="AU113" s="215" t="s">
        <v>80</v>
      </c>
      <c r="AY113" s="17" t="s">
        <v>149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157</v>
      </c>
      <c r="BM113" s="215" t="s">
        <v>1103</v>
      </c>
    </row>
    <row r="114" s="2" customFormat="1">
      <c r="A114" s="38"/>
      <c r="B114" s="39"/>
      <c r="C114" s="40"/>
      <c r="D114" s="217" t="s">
        <v>159</v>
      </c>
      <c r="E114" s="40"/>
      <c r="F114" s="218" t="s">
        <v>1104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159</v>
      </c>
      <c r="AU114" s="17" t="s">
        <v>80</v>
      </c>
    </row>
    <row r="115" s="2" customFormat="1" ht="16.5" customHeight="1">
      <c r="A115" s="38"/>
      <c r="B115" s="39"/>
      <c r="C115" s="256" t="s">
        <v>268</v>
      </c>
      <c r="D115" s="256" t="s">
        <v>602</v>
      </c>
      <c r="E115" s="257" t="s">
        <v>1105</v>
      </c>
      <c r="F115" s="258" t="s">
        <v>1106</v>
      </c>
      <c r="G115" s="259" t="s">
        <v>155</v>
      </c>
      <c r="H115" s="260">
        <v>14</v>
      </c>
      <c r="I115" s="261"/>
      <c r="J115" s="262">
        <f>ROUND(I115*H115,2)</f>
        <v>0</v>
      </c>
      <c r="K115" s="258" t="s">
        <v>156</v>
      </c>
      <c r="L115" s="263"/>
      <c r="M115" s="264" t="s">
        <v>19</v>
      </c>
      <c r="N115" s="265" t="s">
        <v>43</v>
      </c>
      <c r="O115" s="84"/>
      <c r="P115" s="213">
        <f>O115*H115</f>
        <v>0</v>
      </c>
      <c r="Q115" s="213">
        <v>0.00069999999999999999</v>
      </c>
      <c r="R115" s="213">
        <f>Q115*H115</f>
        <v>0.0097999999999999997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201</v>
      </c>
      <c r="AT115" s="215" t="s">
        <v>602</v>
      </c>
      <c r="AU115" s="215" t="s">
        <v>80</v>
      </c>
      <c r="AY115" s="17" t="s">
        <v>149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157</v>
      </c>
      <c r="BM115" s="215" t="s">
        <v>1107</v>
      </c>
    </row>
    <row r="116" s="2" customFormat="1" ht="16.5" customHeight="1">
      <c r="A116" s="38"/>
      <c r="B116" s="39"/>
      <c r="C116" s="256" t="s">
        <v>274</v>
      </c>
      <c r="D116" s="256" t="s">
        <v>602</v>
      </c>
      <c r="E116" s="257" t="s">
        <v>1108</v>
      </c>
      <c r="F116" s="258" t="s">
        <v>1109</v>
      </c>
      <c r="G116" s="259" t="s">
        <v>155</v>
      </c>
      <c r="H116" s="260">
        <v>14</v>
      </c>
      <c r="I116" s="261"/>
      <c r="J116" s="262">
        <f>ROUND(I116*H116,2)</f>
        <v>0</v>
      </c>
      <c r="K116" s="258" t="s">
        <v>156</v>
      </c>
      <c r="L116" s="263"/>
      <c r="M116" s="264" t="s">
        <v>19</v>
      </c>
      <c r="N116" s="265" t="s">
        <v>43</v>
      </c>
      <c r="O116" s="84"/>
      <c r="P116" s="213">
        <f>O116*H116</f>
        <v>0</v>
      </c>
      <c r="Q116" s="213">
        <v>0.00016000000000000001</v>
      </c>
      <c r="R116" s="213">
        <f>Q116*H116</f>
        <v>0.0022400000000000002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201</v>
      </c>
      <c r="AT116" s="215" t="s">
        <v>602</v>
      </c>
      <c r="AU116" s="215" t="s">
        <v>80</v>
      </c>
      <c r="AY116" s="17" t="s">
        <v>149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157</v>
      </c>
      <c r="BM116" s="215" t="s">
        <v>1110</v>
      </c>
    </row>
    <row r="117" s="2" customFormat="1" ht="21.75" customHeight="1">
      <c r="A117" s="38"/>
      <c r="B117" s="39"/>
      <c r="C117" s="204" t="s">
        <v>7</v>
      </c>
      <c r="D117" s="204" t="s">
        <v>152</v>
      </c>
      <c r="E117" s="205" t="s">
        <v>1111</v>
      </c>
      <c r="F117" s="206" t="s">
        <v>1112</v>
      </c>
      <c r="G117" s="207" t="s">
        <v>427</v>
      </c>
      <c r="H117" s="208">
        <v>1000</v>
      </c>
      <c r="I117" s="209"/>
      <c r="J117" s="210">
        <f>ROUND(I117*H117,2)</f>
        <v>0</v>
      </c>
      <c r="K117" s="206" t="s">
        <v>156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157</v>
      </c>
      <c r="AT117" s="215" t="s">
        <v>152</v>
      </c>
      <c r="AU117" s="215" t="s">
        <v>80</v>
      </c>
      <c r="AY117" s="17" t="s">
        <v>149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157</v>
      </c>
      <c r="BM117" s="215" t="s">
        <v>1113</v>
      </c>
    </row>
    <row r="118" s="2" customFormat="1">
      <c r="A118" s="38"/>
      <c r="B118" s="39"/>
      <c r="C118" s="40"/>
      <c r="D118" s="217" t="s">
        <v>159</v>
      </c>
      <c r="E118" s="40"/>
      <c r="F118" s="218" t="s">
        <v>1114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159</v>
      </c>
      <c r="AU118" s="17" t="s">
        <v>80</v>
      </c>
    </row>
    <row r="119" s="2" customFormat="1" ht="16.5" customHeight="1">
      <c r="A119" s="38"/>
      <c r="B119" s="39"/>
      <c r="C119" s="256" t="s">
        <v>284</v>
      </c>
      <c r="D119" s="256" t="s">
        <v>602</v>
      </c>
      <c r="E119" s="257" t="s">
        <v>1115</v>
      </c>
      <c r="F119" s="258" t="s">
        <v>1116</v>
      </c>
      <c r="G119" s="259" t="s">
        <v>1099</v>
      </c>
      <c r="H119" s="260">
        <v>1000</v>
      </c>
      <c r="I119" s="261"/>
      <c r="J119" s="262">
        <f>ROUND(I119*H119,2)</f>
        <v>0</v>
      </c>
      <c r="K119" s="258" t="s">
        <v>156</v>
      </c>
      <c r="L119" s="263"/>
      <c r="M119" s="264" t="s">
        <v>19</v>
      </c>
      <c r="N119" s="265" t="s">
        <v>43</v>
      </c>
      <c r="O119" s="84"/>
      <c r="P119" s="213">
        <f>O119*H119</f>
        <v>0</v>
      </c>
      <c r="Q119" s="213">
        <v>0.001</v>
      </c>
      <c r="R119" s="213">
        <f>Q119*H119</f>
        <v>1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201</v>
      </c>
      <c r="AT119" s="215" t="s">
        <v>602</v>
      </c>
      <c r="AU119" s="215" t="s">
        <v>80</v>
      </c>
      <c r="AY119" s="17" t="s">
        <v>149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157</v>
      </c>
      <c r="BM119" s="215" t="s">
        <v>1117</v>
      </c>
    </row>
    <row r="120" s="2" customFormat="1" ht="16.5" customHeight="1">
      <c r="A120" s="38"/>
      <c r="B120" s="39"/>
      <c r="C120" s="204" t="s">
        <v>291</v>
      </c>
      <c r="D120" s="204" t="s">
        <v>152</v>
      </c>
      <c r="E120" s="205" t="s">
        <v>1118</v>
      </c>
      <c r="F120" s="206" t="s">
        <v>1119</v>
      </c>
      <c r="G120" s="207" t="s">
        <v>155</v>
      </c>
      <c r="H120" s="208">
        <v>38</v>
      </c>
      <c r="I120" s="209"/>
      <c r="J120" s="210">
        <f>ROUND(I120*H120,2)</f>
        <v>0</v>
      </c>
      <c r="K120" s="206" t="s">
        <v>156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157</v>
      </c>
      <c r="AT120" s="215" t="s">
        <v>152</v>
      </c>
      <c r="AU120" s="215" t="s">
        <v>80</v>
      </c>
      <c r="AY120" s="17" t="s">
        <v>149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157</v>
      </c>
      <c r="BM120" s="215" t="s">
        <v>1120</v>
      </c>
    </row>
    <row r="121" s="2" customFormat="1">
      <c r="A121" s="38"/>
      <c r="B121" s="39"/>
      <c r="C121" s="40"/>
      <c r="D121" s="217" t="s">
        <v>159</v>
      </c>
      <c r="E121" s="40"/>
      <c r="F121" s="218" t="s">
        <v>1121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159</v>
      </c>
      <c r="AU121" s="17" t="s">
        <v>80</v>
      </c>
    </row>
    <row r="122" s="2" customFormat="1" ht="16.5" customHeight="1">
      <c r="A122" s="38"/>
      <c r="B122" s="39"/>
      <c r="C122" s="256" t="s">
        <v>299</v>
      </c>
      <c r="D122" s="256" t="s">
        <v>602</v>
      </c>
      <c r="E122" s="257" t="s">
        <v>1122</v>
      </c>
      <c r="F122" s="258" t="s">
        <v>1123</v>
      </c>
      <c r="G122" s="259" t="s">
        <v>155</v>
      </c>
      <c r="H122" s="260">
        <v>38</v>
      </c>
      <c r="I122" s="261"/>
      <c r="J122" s="262">
        <f>ROUND(I122*H122,2)</f>
        <v>0</v>
      </c>
      <c r="K122" s="258" t="s">
        <v>156</v>
      </c>
      <c r="L122" s="263"/>
      <c r="M122" s="264" t="s">
        <v>19</v>
      </c>
      <c r="N122" s="265" t="s">
        <v>43</v>
      </c>
      <c r="O122" s="84"/>
      <c r="P122" s="213">
        <f>O122*H122</f>
        <v>0</v>
      </c>
      <c r="Q122" s="213">
        <v>0.00025999999999999998</v>
      </c>
      <c r="R122" s="213">
        <f>Q122*H122</f>
        <v>0.0098799999999999999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201</v>
      </c>
      <c r="AT122" s="215" t="s">
        <v>602</v>
      </c>
      <c r="AU122" s="215" t="s">
        <v>80</v>
      </c>
      <c r="AY122" s="17" t="s">
        <v>149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157</v>
      </c>
      <c r="BM122" s="215" t="s">
        <v>1124</v>
      </c>
    </row>
    <row r="123" s="2" customFormat="1" ht="16.5" customHeight="1">
      <c r="A123" s="38"/>
      <c r="B123" s="39"/>
      <c r="C123" s="204" t="s">
        <v>307</v>
      </c>
      <c r="D123" s="204" t="s">
        <v>152</v>
      </c>
      <c r="E123" s="205" t="s">
        <v>1125</v>
      </c>
      <c r="F123" s="206" t="s">
        <v>1126</v>
      </c>
      <c r="G123" s="207" t="s">
        <v>155</v>
      </c>
      <c r="H123" s="208">
        <v>14</v>
      </c>
      <c r="I123" s="209"/>
      <c r="J123" s="210">
        <f>ROUND(I123*H123,2)</f>
        <v>0</v>
      </c>
      <c r="K123" s="206" t="s">
        <v>156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157</v>
      </c>
      <c r="AT123" s="215" t="s">
        <v>152</v>
      </c>
      <c r="AU123" s="215" t="s">
        <v>80</v>
      </c>
      <c r="AY123" s="17" t="s">
        <v>149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157</v>
      </c>
      <c r="BM123" s="215" t="s">
        <v>1127</v>
      </c>
    </row>
    <row r="124" s="2" customFormat="1">
      <c r="A124" s="38"/>
      <c r="B124" s="39"/>
      <c r="C124" s="40"/>
      <c r="D124" s="217" t="s">
        <v>159</v>
      </c>
      <c r="E124" s="40"/>
      <c r="F124" s="218" t="s">
        <v>1128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159</v>
      </c>
      <c r="AU124" s="17" t="s">
        <v>80</v>
      </c>
    </row>
    <row r="125" s="2" customFormat="1" ht="16.5" customHeight="1">
      <c r="A125" s="38"/>
      <c r="B125" s="39"/>
      <c r="C125" s="256" t="s">
        <v>315</v>
      </c>
      <c r="D125" s="256" t="s">
        <v>602</v>
      </c>
      <c r="E125" s="257" t="s">
        <v>1129</v>
      </c>
      <c r="F125" s="258" t="s">
        <v>1130</v>
      </c>
      <c r="G125" s="259" t="s">
        <v>155</v>
      </c>
      <c r="H125" s="260">
        <v>14</v>
      </c>
      <c r="I125" s="261"/>
      <c r="J125" s="262">
        <f>ROUND(I125*H125,2)</f>
        <v>0</v>
      </c>
      <c r="K125" s="258" t="s">
        <v>156</v>
      </c>
      <c r="L125" s="263"/>
      <c r="M125" s="264" t="s">
        <v>19</v>
      </c>
      <c r="N125" s="265" t="s">
        <v>43</v>
      </c>
      <c r="O125" s="84"/>
      <c r="P125" s="213">
        <f>O125*H125</f>
        <v>0</v>
      </c>
      <c r="Q125" s="213">
        <v>0.00029999999999999997</v>
      </c>
      <c r="R125" s="213">
        <f>Q125*H125</f>
        <v>0.0041999999999999997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1131</v>
      </c>
      <c r="AT125" s="215" t="s">
        <v>602</v>
      </c>
      <c r="AU125" s="215" t="s">
        <v>80</v>
      </c>
      <c r="AY125" s="17" t="s">
        <v>149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1131</v>
      </c>
      <c r="BM125" s="215" t="s">
        <v>1132</v>
      </c>
    </row>
    <row r="126" s="2" customFormat="1" ht="16.5" customHeight="1">
      <c r="A126" s="38"/>
      <c r="B126" s="39"/>
      <c r="C126" s="204" t="s">
        <v>323</v>
      </c>
      <c r="D126" s="204" t="s">
        <v>152</v>
      </c>
      <c r="E126" s="205" t="s">
        <v>1133</v>
      </c>
      <c r="F126" s="206" t="s">
        <v>1134</v>
      </c>
      <c r="G126" s="207" t="s">
        <v>155</v>
      </c>
      <c r="H126" s="208">
        <v>48</v>
      </c>
      <c r="I126" s="209"/>
      <c r="J126" s="210">
        <f>ROUND(I126*H126,2)</f>
        <v>0</v>
      </c>
      <c r="K126" s="206" t="s">
        <v>156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1131</v>
      </c>
      <c r="AT126" s="215" t="s">
        <v>152</v>
      </c>
      <c r="AU126" s="215" t="s">
        <v>80</v>
      </c>
      <c r="AY126" s="17" t="s">
        <v>149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1131</v>
      </c>
      <c r="BM126" s="215" t="s">
        <v>1135</v>
      </c>
    </row>
    <row r="127" s="2" customFormat="1">
      <c r="A127" s="38"/>
      <c r="B127" s="39"/>
      <c r="C127" s="40"/>
      <c r="D127" s="217" t="s">
        <v>159</v>
      </c>
      <c r="E127" s="40"/>
      <c r="F127" s="218" t="s">
        <v>1136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159</v>
      </c>
      <c r="AU127" s="17" t="s">
        <v>80</v>
      </c>
    </row>
    <row r="128" s="2" customFormat="1" ht="16.5" customHeight="1">
      <c r="A128" s="38"/>
      <c r="B128" s="39"/>
      <c r="C128" s="256" t="s">
        <v>328</v>
      </c>
      <c r="D128" s="256" t="s">
        <v>602</v>
      </c>
      <c r="E128" s="257" t="s">
        <v>1137</v>
      </c>
      <c r="F128" s="258" t="s">
        <v>1138</v>
      </c>
      <c r="G128" s="259" t="s">
        <v>155</v>
      </c>
      <c r="H128" s="260">
        <v>48</v>
      </c>
      <c r="I128" s="261"/>
      <c r="J128" s="262">
        <f>ROUND(I128*H128,2)</f>
        <v>0</v>
      </c>
      <c r="K128" s="258" t="s">
        <v>156</v>
      </c>
      <c r="L128" s="263"/>
      <c r="M128" s="264" t="s">
        <v>19</v>
      </c>
      <c r="N128" s="265" t="s">
        <v>43</v>
      </c>
      <c r="O128" s="84"/>
      <c r="P128" s="213">
        <f>O128*H128</f>
        <v>0</v>
      </c>
      <c r="Q128" s="213">
        <v>1.0000000000000001E-05</v>
      </c>
      <c r="R128" s="213">
        <f>Q128*H128</f>
        <v>0.00048000000000000007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1131</v>
      </c>
      <c r="AT128" s="215" t="s">
        <v>602</v>
      </c>
      <c r="AU128" s="215" t="s">
        <v>80</v>
      </c>
      <c r="AY128" s="17" t="s">
        <v>149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1131</v>
      </c>
      <c r="BM128" s="215" t="s">
        <v>1139</v>
      </c>
    </row>
    <row r="129" s="2" customFormat="1" ht="16.5" customHeight="1">
      <c r="A129" s="38"/>
      <c r="B129" s="39"/>
      <c r="C129" s="204" t="s">
        <v>333</v>
      </c>
      <c r="D129" s="204" t="s">
        <v>152</v>
      </c>
      <c r="E129" s="205" t="s">
        <v>1140</v>
      </c>
      <c r="F129" s="206" t="s">
        <v>1141</v>
      </c>
      <c r="G129" s="207" t="s">
        <v>427</v>
      </c>
      <c r="H129" s="208">
        <v>350</v>
      </c>
      <c r="I129" s="209"/>
      <c r="J129" s="210">
        <f>ROUND(I129*H129,2)</f>
        <v>0</v>
      </c>
      <c r="K129" s="206" t="s">
        <v>156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157</v>
      </c>
      <c r="AT129" s="215" t="s">
        <v>152</v>
      </c>
      <c r="AU129" s="215" t="s">
        <v>80</v>
      </c>
      <c r="AY129" s="17" t="s">
        <v>149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157</v>
      </c>
      <c r="BM129" s="215" t="s">
        <v>1142</v>
      </c>
    </row>
    <row r="130" s="2" customFormat="1">
      <c r="A130" s="38"/>
      <c r="B130" s="39"/>
      <c r="C130" s="40"/>
      <c r="D130" s="217" t="s">
        <v>159</v>
      </c>
      <c r="E130" s="40"/>
      <c r="F130" s="218" t="s">
        <v>1143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159</v>
      </c>
      <c r="AU130" s="17" t="s">
        <v>80</v>
      </c>
    </row>
    <row r="131" s="2" customFormat="1" ht="16.5" customHeight="1">
      <c r="A131" s="38"/>
      <c r="B131" s="39"/>
      <c r="C131" s="256" t="s">
        <v>339</v>
      </c>
      <c r="D131" s="256" t="s">
        <v>602</v>
      </c>
      <c r="E131" s="257" t="s">
        <v>1144</v>
      </c>
      <c r="F131" s="258" t="s">
        <v>1145</v>
      </c>
      <c r="G131" s="259" t="s">
        <v>427</v>
      </c>
      <c r="H131" s="260">
        <v>350</v>
      </c>
      <c r="I131" s="261"/>
      <c r="J131" s="262">
        <f>ROUND(I131*H131,2)</f>
        <v>0</v>
      </c>
      <c r="K131" s="258" t="s">
        <v>156</v>
      </c>
      <c r="L131" s="263"/>
      <c r="M131" s="264" t="s">
        <v>19</v>
      </c>
      <c r="N131" s="265" t="s">
        <v>43</v>
      </c>
      <c r="O131" s="84"/>
      <c r="P131" s="213">
        <f>O131*H131</f>
        <v>0</v>
      </c>
      <c r="Q131" s="213">
        <v>0.00016000000000000001</v>
      </c>
      <c r="R131" s="213">
        <f>Q131*H131</f>
        <v>0.056000000000000001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201</v>
      </c>
      <c r="AT131" s="215" t="s">
        <v>602</v>
      </c>
      <c r="AU131" s="215" t="s">
        <v>80</v>
      </c>
      <c r="AY131" s="17" t="s">
        <v>149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157</v>
      </c>
      <c r="BM131" s="215" t="s">
        <v>1146</v>
      </c>
    </row>
    <row r="132" s="2" customFormat="1" ht="16.5" customHeight="1">
      <c r="A132" s="38"/>
      <c r="B132" s="39"/>
      <c r="C132" s="204" t="s">
        <v>344</v>
      </c>
      <c r="D132" s="204" t="s">
        <v>152</v>
      </c>
      <c r="E132" s="205" t="s">
        <v>1147</v>
      </c>
      <c r="F132" s="206" t="s">
        <v>1148</v>
      </c>
      <c r="G132" s="207" t="s">
        <v>155</v>
      </c>
      <c r="H132" s="208">
        <v>1</v>
      </c>
      <c r="I132" s="209"/>
      <c r="J132" s="210">
        <f>ROUND(I132*H132,2)</f>
        <v>0</v>
      </c>
      <c r="K132" s="206" t="s">
        <v>156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157</v>
      </c>
      <c r="AT132" s="215" t="s">
        <v>152</v>
      </c>
      <c r="AU132" s="215" t="s">
        <v>80</v>
      </c>
      <c r="AY132" s="17" t="s">
        <v>149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157</v>
      </c>
      <c r="BM132" s="215" t="s">
        <v>1149</v>
      </c>
    </row>
    <row r="133" s="2" customFormat="1">
      <c r="A133" s="38"/>
      <c r="B133" s="39"/>
      <c r="C133" s="40"/>
      <c r="D133" s="217" t="s">
        <v>159</v>
      </c>
      <c r="E133" s="40"/>
      <c r="F133" s="218" t="s">
        <v>1150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159</v>
      </c>
      <c r="AU133" s="17" t="s">
        <v>80</v>
      </c>
    </row>
    <row r="134" s="2" customFormat="1" ht="16.5" customHeight="1">
      <c r="A134" s="38"/>
      <c r="B134" s="39"/>
      <c r="C134" s="256" t="s">
        <v>350</v>
      </c>
      <c r="D134" s="256" t="s">
        <v>602</v>
      </c>
      <c r="E134" s="257" t="s">
        <v>1151</v>
      </c>
      <c r="F134" s="258" t="s">
        <v>1152</v>
      </c>
      <c r="G134" s="259" t="s">
        <v>155</v>
      </c>
      <c r="H134" s="260">
        <v>1</v>
      </c>
      <c r="I134" s="261"/>
      <c r="J134" s="262">
        <f>ROUND(I134*H134,2)</f>
        <v>0</v>
      </c>
      <c r="K134" s="258" t="s">
        <v>156</v>
      </c>
      <c r="L134" s="263"/>
      <c r="M134" s="264" t="s">
        <v>19</v>
      </c>
      <c r="N134" s="265" t="s">
        <v>43</v>
      </c>
      <c r="O134" s="84"/>
      <c r="P134" s="213">
        <f>O134*H134</f>
        <v>0</v>
      </c>
      <c r="Q134" s="213">
        <v>0.018499999999999999</v>
      </c>
      <c r="R134" s="213">
        <f>Q134*H134</f>
        <v>0.018499999999999999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1131</v>
      </c>
      <c r="AT134" s="215" t="s">
        <v>602</v>
      </c>
      <c r="AU134" s="215" t="s">
        <v>80</v>
      </c>
      <c r="AY134" s="17" t="s">
        <v>149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1131</v>
      </c>
      <c r="BM134" s="215" t="s">
        <v>1153</v>
      </c>
    </row>
    <row r="135" s="2" customFormat="1" ht="16.5" customHeight="1">
      <c r="A135" s="38"/>
      <c r="B135" s="39"/>
      <c r="C135" s="204" t="s">
        <v>355</v>
      </c>
      <c r="D135" s="204" t="s">
        <v>152</v>
      </c>
      <c r="E135" s="205" t="s">
        <v>1154</v>
      </c>
      <c r="F135" s="206" t="s">
        <v>1155</v>
      </c>
      <c r="G135" s="207" t="s">
        <v>155</v>
      </c>
      <c r="H135" s="208">
        <v>13</v>
      </c>
      <c r="I135" s="209"/>
      <c r="J135" s="210">
        <f>ROUND(I135*H135,2)</f>
        <v>0</v>
      </c>
      <c r="K135" s="206" t="s">
        <v>156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157</v>
      </c>
      <c r="AT135" s="215" t="s">
        <v>152</v>
      </c>
      <c r="AU135" s="215" t="s">
        <v>80</v>
      </c>
      <c r="AY135" s="17" t="s">
        <v>149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157</v>
      </c>
      <c r="BM135" s="215" t="s">
        <v>1156</v>
      </c>
    </row>
    <row r="136" s="2" customFormat="1">
      <c r="A136" s="38"/>
      <c r="B136" s="39"/>
      <c r="C136" s="40"/>
      <c r="D136" s="217" t="s">
        <v>159</v>
      </c>
      <c r="E136" s="40"/>
      <c r="F136" s="218" t="s">
        <v>1157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80</v>
      </c>
    </row>
    <row r="137" s="2" customFormat="1" ht="16.5" customHeight="1">
      <c r="A137" s="38"/>
      <c r="B137" s="39"/>
      <c r="C137" s="256" t="s">
        <v>360</v>
      </c>
      <c r="D137" s="256" t="s">
        <v>602</v>
      </c>
      <c r="E137" s="257" t="s">
        <v>1158</v>
      </c>
      <c r="F137" s="258" t="s">
        <v>1159</v>
      </c>
      <c r="G137" s="259" t="s">
        <v>155</v>
      </c>
      <c r="H137" s="260">
        <v>13</v>
      </c>
      <c r="I137" s="261"/>
      <c r="J137" s="262">
        <f>ROUND(I137*H137,2)</f>
        <v>0</v>
      </c>
      <c r="K137" s="258" t="s">
        <v>156</v>
      </c>
      <c r="L137" s="263"/>
      <c r="M137" s="264" t="s">
        <v>19</v>
      </c>
      <c r="N137" s="265" t="s">
        <v>43</v>
      </c>
      <c r="O137" s="84"/>
      <c r="P137" s="213">
        <f>O137*H137</f>
        <v>0</v>
      </c>
      <c r="Q137" s="213">
        <v>0.023800000000000002</v>
      </c>
      <c r="R137" s="213">
        <f>Q137*H137</f>
        <v>0.30940000000000001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201</v>
      </c>
      <c r="AT137" s="215" t="s">
        <v>602</v>
      </c>
      <c r="AU137" s="215" t="s">
        <v>80</v>
      </c>
      <c r="AY137" s="17" t="s">
        <v>149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157</v>
      </c>
      <c r="BM137" s="215" t="s">
        <v>1160</v>
      </c>
    </row>
    <row r="138" s="2" customFormat="1" ht="16.5" customHeight="1">
      <c r="A138" s="38"/>
      <c r="B138" s="39"/>
      <c r="C138" s="204" t="s">
        <v>368</v>
      </c>
      <c r="D138" s="204" t="s">
        <v>152</v>
      </c>
      <c r="E138" s="205" t="s">
        <v>1161</v>
      </c>
      <c r="F138" s="206" t="s">
        <v>1162</v>
      </c>
      <c r="G138" s="207" t="s">
        <v>155</v>
      </c>
      <c r="H138" s="208">
        <v>27</v>
      </c>
      <c r="I138" s="209"/>
      <c r="J138" s="210">
        <f>ROUND(I138*H138,2)</f>
        <v>0</v>
      </c>
      <c r="K138" s="206" t="s">
        <v>156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157</v>
      </c>
      <c r="AT138" s="215" t="s">
        <v>152</v>
      </c>
      <c r="AU138" s="215" t="s">
        <v>80</v>
      </c>
      <c r="AY138" s="17" t="s">
        <v>149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157</v>
      </c>
      <c r="BM138" s="215" t="s">
        <v>1163</v>
      </c>
    </row>
    <row r="139" s="2" customFormat="1">
      <c r="A139" s="38"/>
      <c r="B139" s="39"/>
      <c r="C139" s="40"/>
      <c r="D139" s="217" t="s">
        <v>159</v>
      </c>
      <c r="E139" s="40"/>
      <c r="F139" s="218" t="s">
        <v>1164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80</v>
      </c>
    </row>
    <row r="140" s="2" customFormat="1" ht="16.5" customHeight="1">
      <c r="A140" s="38"/>
      <c r="B140" s="39"/>
      <c r="C140" s="256" t="s">
        <v>376</v>
      </c>
      <c r="D140" s="256" t="s">
        <v>602</v>
      </c>
      <c r="E140" s="257" t="s">
        <v>1165</v>
      </c>
      <c r="F140" s="258" t="s">
        <v>1166</v>
      </c>
      <c r="G140" s="259" t="s">
        <v>1021</v>
      </c>
      <c r="H140" s="260">
        <v>27</v>
      </c>
      <c r="I140" s="261"/>
      <c r="J140" s="262">
        <f>ROUND(I140*H140,2)</f>
        <v>0</v>
      </c>
      <c r="K140" s="258" t="s">
        <v>19</v>
      </c>
      <c r="L140" s="263"/>
      <c r="M140" s="264" t="s">
        <v>19</v>
      </c>
      <c r="N140" s="265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1131</v>
      </c>
      <c r="AT140" s="215" t="s">
        <v>602</v>
      </c>
      <c r="AU140" s="215" t="s">
        <v>80</v>
      </c>
      <c r="AY140" s="17" t="s">
        <v>149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1131</v>
      </c>
      <c r="BM140" s="215" t="s">
        <v>1167</v>
      </c>
    </row>
    <row r="141" s="2" customFormat="1" ht="24.15" customHeight="1">
      <c r="A141" s="38"/>
      <c r="B141" s="39"/>
      <c r="C141" s="256" t="s">
        <v>378</v>
      </c>
      <c r="D141" s="256" t="s">
        <v>602</v>
      </c>
      <c r="E141" s="257" t="s">
        <v>1168</v>
      </c>
      <c r="F141" s="258" t="s">
        <v>1169</v>
      </c>
      <c r="G141" s="259" t="s">
        <v>1021</v>
      </c>
      <c r="H141" s="260">
        <v>27</v>
      </c>
      <c r="I141" s="261"/>
      <c r="J141" s="262">
        <f>ROUND(I141*H141,2)</f>
        <v>0</v>
      </c>
      <c r="K141" s="258" t="s">
        <v>19</v>
      </c>
      <c r="L141" s="263"/>
      <c r="M141" s="264" t="s">
        <v>19</v>
      </c>
      <c r="N141" s="265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1131</v>
      </c>
      <c r="AT141" s="215" t="s">
        <v>602</v>
      </c>
      <c r="AU141" s="215" t="s">
        <v>80</v>
      </c>
      <c r="AY141" s="17" t="s">
        <v>149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1131</v>
      </c>
      <c r="BM141" s="215" t="s">
        <v>1170</v>
      </c>
    </row>
    <row r="142" s="2" customFormat="1" ht="21.75" customHeight="1">
      <c r="A142" s="38"/>
      <c r="B142" s="39"/>
      <c r="C142" s="204" t="s">
        <v>381</v>
      </c>
      <c r="D142" s="204" t="s">
        <v>152</v>
      </c>
      <c r="E142" s="205" t="s">
        <v>1171</v>
      </c>
      <c r="F142" s="206" t="s">
        <v>1172</v>
      </c>
      <c r="G142" s="207" t="s">
        <v>155</v>
      </c>
      <c r="H142" s="208">
        <v>120</v>
      </c>
      <c r="I142" s="209"/>
      <c r="J142" s="210">
        <f>ROUND(I142*H142,2)</f>
        <v>0</v>
      </c>
      <c r="K142" s="206" t="s">
        <v>156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157</v>
      </c>
      <c r="AT142" s="215" t="s">
        <v>152</v>
      </c>
      <c r="AU142" s="215" t="s">
        <v>80</v>
      </c>
      <c r="AY142" s="17" t="s">
        <v>149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157</v>
      </c>
      <c r="BM142" s="215" t="s">
        <v>1173</v>
      </c>
    </row>
    <row r="143" s="2" customFormat="1">
      <c r="A143" s="38"/>
      <c r="B143" s="39"/>
      <c r="C143" s="40"/>
      <c r="D143" s="217" t="s">
        <v>159</v>
      </c>
      <c r="E143" s="40"/>
      <c r="F143" s="218" t="s">
        <v>1174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80</v>
      </c>
    </row>
    <row r="144" s="2" customFormat="1" ht="21.75" customHeight="1">
      <c r="A144" s="38"/>
      <c r="B144" s="39"/>
      <c r="C144" s="204" t="s">
        <v>383</v>
      </c>
      <c r="D144" s="204" t="s">
        <v>152</v>
      </c>
      <c r="E144" s="205" t="s">
        <v>1175</v>
      </c>
      <c r="F144" s="206" t="s">
        <v>1176</v>
      </c>
      <c r="G144" s="207" t="s">
        <v>155</v>
      </c>
      <c r="H144" s="208">
        <v>200</v>
      </c>
      <c r="I144" s="209"/>
      <c r="J144" s="210">
        <f>ROUND(I144*H144,2)</f>
        <v>0</v>
      </c>
      <c r="K144" s="206" t="s">
        <v>156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157</v>
      </c>
      <c r="AT144" s="215" t="s">
        <v>152</v>
      </c>
      <c r="AU144" s="215" t="s">
        <v>80</v>
      </c>
      <c r="AY144" s="17" t="s">
        <v>149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157</v>
      </c>
      <c r="BM144" s="215" t="s">
        <v>1177</v>
      </c>
    </row>
    <row r="145" s="2" customFormat="1">
      <c r="A145" s="38"/>
      <c r="B145" s="39"/>
      <c r="C145" s="40"/>
      <c r="D145" s="217" t="s">
        <v>159</v>
      </c>
      <c r="E145" s="40"/>
      <c r="F145" s="218" t="s">
        <v>1178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159</v>
      </c>
      <c r="AU145" s="17" t="s">
        <v>80</v>
      </c>
    </row>
    <row r="146" s="2" customFormat="1" ht="16.5" customHeight="1">
      <c r="A146" s="38"/>
      <c r="B146" s="39"/>
      <c r="C146" s="204" t="s">
        <v>387</v>
      </c>
      <c r="D146" s="204" t="s">
        <v>152</v>
      </c>
      <c r="E146" s="205" t="s">
        <v>1179</v>
      </c>
      <c r="F146" s="206" t="s">
        <v>1180</v>
      </c>
      <c r="G146" s="207" t="s">
        <v>996</v>
      </c>
      <c r="H146" s="208">
        <v>1</v>
      </c>
      <c r="I146" s="209"/>
      <c r="J146" s="210">
        <f>ROUND(I146*H146,2)</f>
        <v>0</v>
      </c>
      <c r="K146" s="206" t="s">
        <v>156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997</v>
      </c>
      <c r="AT146" s="215" t="s">
        <v>152</v>
      </c>
      <c r="AU146" s="215" t="s">
        <v>80</v>
      </c>
      <c r="AY146" s="17" t="s">
        <v>149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997</v>
      </c>
      <c r="BM146" s="215" t="s">
        <v>1181</v>
      </c>
    </row>
    <row r="147" s="2" customFormat="1">
      <c r="A147" s="38"/>
      <c r="B147" s="39"/>
      <c r="C147" s="40"/>
      <c r="D147" s="217" t="s">
        <v>159</v>
      </c>
      <c r="E147" s="40"/>
      <c r="F147" s="218" t="s">
        <v>1182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80</v>
      </c>
    </row>
    <row r="148" s="2" customFormat="1" ht="16.5" customHeight="1">
      <c r="A148" s="38"/>
      <c r="B148" s="39"/>
      <c r="C148" s="204" t="s">
        <v>393</v>
      </c>
      <c r="D148" s="204" t="s">
        <v>152</v>
      </c>
      <c r="E148" s="205" t="s">
        <v>1183</v>
      </c>
      <c r="F148" s="206" t="s">
        <v>1184</v>
      </c>
      <c r="G148" s="207" t="s">
        <v>155</v>
      </c>
      <c r="H148" s="208">
        <v>1</v>
      </c>
      <c r="I148" s="209"/>
      <c r="J148" s="210">
        <f>ROUND(I148*H148,2)</f>
        <v>0</v>
      </c>
      <c r="K148" s="206" t="s">
        <v>156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157</v>
      </c>
      <c r="AT148" s="215" t="s">
        <v>152</v>
      </c>
      <c r="AU148" s="215" t="s">
        <v>80</v>
      </c>
      <c r="AY148" s="17" t="s">
        <v>149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157</v>
      </c>
      <c r="BM148" s="215" t="s">
        <v>1185</v>
      </c>
    </row>
    <row r="149" s="2" customFormat="1">
      <c r="A149" s="38"/>
      <c r="B149" s="39"/>
      <c r="C149" s="40"/>
      <c r="D149" s="217" t="s">
        <v>159</v>
      </c>
      <c r="E149" s="40"/>
      <c r="F149" s="218" t="s">
        <v>1186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159</v>
      </c>
      <c r="AU149" s="17" t="s">
        <v>80</v>
      </c>
    </row>
    <row r="150" s="2" customFormat="1" ht="16.5" customHeight="1">
      <c r="A150" s="38"/>
      <c r="B150" s="39"/>
      <c r="C150" s="204" t="s">
        <v>401</v>
      </c>
      <c r="D150" s="204" t="s">
        <v>152</v>
      </c>
      <c r="E150" s="205" t="s">
        <v>1187</v>
      </c>
      <c r="F150" s="206" t="s">
        <v>1188</v>
      </c>
      <c r="G150" s="207" t="s">
        <v>155</v>
      </c>
      <c r="H150" s="208">
        <v>1</v>
      </c>
      <c r="I150" s="209"/>
      <c r="J150" s="210">
        <f>ROUND(I150*H150,2)</f>
        <v>0</v>
      </c>
      <c r="K150" s="206" t="s">
        <v>156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157</v>
      </c>
      <c r="AT150" s="215" t="s">
        <v>152</v>
      </c>
      <c r="AU150" s="215" t="s">
        <v>80</v>
      </c>
      <c r="AY150" s="17" t="s">
        <v>149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157</v>
      </c>
      <c r="BM150" s="215" t="s">
        <v>1189</v>
      </c>
    </row>
    <row r="151" s="2" customFormat="1">
      <c r="A151" s="38"/>
      <c r="B151" s="39"/>
      <c r="C151" s="40"/>
      <c r="D151" s="217" t="s">
        <v>159</v>
      </c>
      <c r="E151" s="40"/>
      <c r="F151" s="218" t="s">
        <v>1190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159</v>
      </c>
      <c r="AU151" s="17" t="s">
        <v>80</v>
      </c>
    </row>
    <row r="152" s="12" customFormat="1" ht="25.92" customHeight="1">
      <c r="A152" s="12"/>
      <c r="B152" s="188"/>
      <c r="C152" s="189"/>
      <c r="D152" s="190" t="s">
        <v>71</v>
      </c>
      <c r="E152" s="191" t="s">
        <v>1191</v>
      </c>
      <c r="F152" s="191" t="s">
        <v>1192</v>
      </c>
      <c r="G152" s="189"/>
      <c r="H152" s="189"/>
      <c r="I152" s="192"/>
      <c r="J152" s="193">
        <f>BK152</f>
        <v>0</v>
      </c>
      <c r="K152" s="189"/>
      <c r="L152" s="194"/>
      <c r="M152" s="195"/>
      <c r="N152" s="196"/>
      <c r="O152" s="196"/>
      <c r="P152" s="197">
        <f>SUM(P153:P214)</f>
        <v>0</v>
      </c>
      <c r="Q152" s="196"/>
      <c r="R152" s="197">
        <f>SUM(R153:R214)</f>
        <v>346.53690800000004</v>
      </c>
      <c r="S152" s="196"/>
      <c r="T152" s="198">
        <f>SUM(T153:T214)</f>
        <v>178.07000000000002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9" t="s">
        <v>165</v>
      </c>
      <c r="AT152" s="200" t="s">
        <v>71</v>
      </c>
      <c r="AU152" s="200" t="s">
        <v>72</v>
      </c>
      <c r="AY152" s="199" t="s">
        <v>149</v>
      </c>
      <c r="BK152" s="201">
        <f>SUM(BK153:BK214)</f>
        <v>0</v>
      </c>
    </row>
    <row r="153" s="2" customFormat="1" ht="16.5" customHeight="1">
      <c r="A153" s="38"/>
      <c r="B153" s="39"/>
      <c r="C153" s="204" t="s">
        <v>406</v>
      </c>
      <c r="D153" s="204" t="s">
        <v>152</v>
      </c>
      <c r="E153" s="205" t="s">
        <v>1193</v>
      </c>
      <c r="F153" s="206" t="s">
        <v>1194</v>
      </c>
      <c r="G153" s="207" t="s">
        <v>1195</v>
      </c>
      <c r="H153" s="208">
        <v>0.94999999999999996</v>
      </c>
      <c r="I153" s="209"/>
      <c r="J153" s="210">
        <f>ROUND(I153*H153,2)</f>
        <v>0</v>
      </c>
      <c r="K153" s="206" t="s">
        <v>156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0.0088000000000000005</v>
      </c>
      <c r="R153" s="213">
        <f>Q153*H153</f>
        <v>0.0083599999999999994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157</v>
      </c>
      <c r="AT153" s="215" t="s">
        <v>152</v>
      </c>
      <c r="AU153" s="215" t="s">
        <v>80</v>
      </c>
      <c r="AY153" s="17" t="s">
        <v>149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157</v>
      </c>
      <c r="BM153" s="215" t="s">
        <v>1196</v>
      </c>
    </row>
    <row r="154" s="2" customFormat="1">
      <c r="A154" s="38"/>
      <c r="B154" s="39"/>
      <c r="C154" s="40"/>
      <c r="D154" s="217" t="s">
        <v>159</v>
      </c>
      <c r="E154" s="40"/>
      <c r="F154" s="218" t="s">
        <v>1197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159</v>
      </c>
      <c r="AU154" s="17" t="s">
        <v>80</v>
      </c>
    </row>
    <row r="155" s="2" customFormat="1" ht="16.5" customHeight="1">
      <c r="A155" s="38"/>
      <c r="B155" s="39"/>
      <c r="C155" s="204" t="s">
        <v>415</v>
      </c>
      <c r="D155" s="204" t="s">
        <v>152</v>
      </c>
      <c r="E155" s="205" t="s">
        <v>1198</v>
      </c>
      <c r="F155" s="206" t="s">
        <v>1199</v>
      </c>
      <c r="G155" s="207" t="s">
        <v>996</v>
      </c>
      <c r="H155" s="208">
        <v>1</v>
      </c>
      <c r="I155" s="209"/>
      <c r="J155" s="210">
        <f>ROUND(I155*H155,2)</f>
        <v>0</v>
      </c>
      <c r="K155" s="206" t="s">
        <v>156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997</v>
      </c>
      <c r="AT155" s="215" t="s">
        <v>152</v>
      </c>
      <c r="AU155" s="215" t="s">
        <v>80</v>
      </c>
      <c r="AY155" s="17" t="s">
        <v>149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997</v>
      </c>
      <c r="BM155" s="215" t="s">
        <v>1200</v>
      </c>
    </row>
    <row r="156" s="2" customFormat="1">
      <c r="A156" s="38"/>
      <c r="B156" s="39"/>
      <c r="C156" s="40"/>
      <c r="D156" s="217" t="s">
        <v>159</v>
      </c>
      <c r="E156" s="40"/>
      <c r="F156" s="218" t="s">
        <v>1201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80</v>
      </c>
    </row>
    <row r="157" s="2" customFormat="1" ht="16.5" customHeight="1">
      <c r="A157" s="38"/>
      <c r="B157" s="39"/>
      <c r="C157" s="204" t="s">
        <v>417</v>
      </c>
      <c r="D157" s="204" t="s">
        <v>152</v>
      </c>
      <c r="E157" s="205" t="s">
        <v>1202</v>
      </c>
      <c r="F157" s="206" t="s">
        <v>1203</v>
      </c>
      <c r="G157" s="207" t="s">
        <v>193</v>
      </c>
      <c r="H157" s="208">
        <v>16</v>
      </c>
      <c r="I157" s="209"/>
      <c r="J157" s="210">
        <f>ROUND(I157*H157,2)</f>
        <v>0</v>
      </c>
      <c r="K157" s="206" t="s">
        <v>156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2.2000000000000002</v>
      </c>
      <c r="T157" s="214">
        <f>S157*H157</f>
        <v>35.200000000000003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157</v>
      </c>
      <c r="AT157" s="215" t="s">
        <v>152</v>
      </c>
      <c r="AU157" s="215" t="s">
        <v>80</v>
      </c>
      <c r="AY157" s="17" t="s">
        <v>149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157</v>
      </c>
      <c r="BM157" s="215" t="s">
        <v>1204</v>
      </c>
    </row>
    <row r="158" s="2" customFormat="1">
      <c r="A158" s="38"/>
      <c r="B158" s="39"/>
      <c r="C158" s="40"/>
      <c r="D158" s="217" t="s">
        <v>159</v>
      </c>
      <c r="E158" s="40"/>
      <c r="F158" s="218" t="s">
        <v>1205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159</v>
      </c>
      <c r="AU158" s="17" t="s">
        <v>80</v>
      </c>
    </row>
    <row r="159" s="2" customFormat="1" ht="16.5" customHeight="1">
      <c r="A159" s="38"/>
      <c r="B159" s="39"/>
      <c r="C159" s="204" t="s">
        <v>420</v>
      </c>
      <c r="D159" s="204" t="s">
        <v>152</v>
      </c>
      <c r="E159" s="205" t="s">
        <v>1206</v>
      </c>
      <c r="F159" s="206" t="s">
        <v>1207</v>
      </c>
      <c r="G159" s="207" t="s">
        <v>193</v>
      </c>
      <c r="H159" s="208">
        <v>16</v>
      </c>
      <c r="I159" s="209"/>
      <c r="J159" s="210">
        <f>ROUND(I159*H159,2)</f>
        <v>0</v>
      </c>
      <c r="K159" s="206" t="s">
        <v>156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157</v>
      </c>
      <c r="AT159" s="215" t="s">
        <v>152</v>
      </c>
      <c r="AU159" s="215" t="s">
        <v>80</v>
      </c>
      <c r="AY159" s="17" t="s">
        <v>149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157</v>
      </c>
      <c r="BM159" s="215" t="s">
        <v>1208</v>
      </c>
    </row>
    <row r="160" s="2" customFormat="1">
      <c r="A160" s="38"/>
      <c r="B160" s="39"/>
      <c r="C160" s="40"/>
      <c r="D160" s="217" t="s">
        <v>159</v>
      </c>
      <c r="E160" s="40"/>
      <c r="F160" s="218" t="s">
        <v>1209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80</v>
      </c>
    </row>
    <row r="161" s="2" customFormat="1" ht="16.5" customHeight="1">
      <c r="A161" s="38"/>
      <c r="B161" s="39"/>
      <c r="C161" s="204" t="s">
        <v>424</v>
      </c>
      <c r="D161" s="204" t="s">
        <v>152</v>
      </c>
      <c r="E161" s="205" t="s">
        <v>1210</v>
      </c>
      <c r="F161" s="206" t="s">
        <v>1211</v>
      </c>
      <c r="G161" s="207" t="s">
        <v>193</v>
      </c>
      <c r="H161" s="208">
        <v>21</v>
      </c>
      <c r="I161" s="209"/>
      <c r="J161" s="210">
        <f>ROUND(I161*H161,2)</f>
        <v>0</v>
      </c>
      <c r="K161" s="206" t="s">
        <v>156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157</v>
      </c>
      <c r="AT161" s="215" t="s">
        <v>152</v>
      </c>
      <c r="AU161" s="215" t="s">
        <v>80</v>
      </c>
      <c r="AY161" s="17" t="s">
        <v>149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80</v>
      </c>
      <c r="BK161" s="216">
        <f>ROUND(I161*H161,2)</f>
        <v>0</v>
      </c>
      <c r="BL161" s="17" t="s">
        <v>157</v>
      </c>
      <c r="BM161" s="215" t="s">
        <v>1212</v>
      </c>
    </row>
    <row r="162" s="2" customFormat="1">
      <c r="A162" s="38"/>
      <c r="B162" s="39"/>
      <c r="C162" s="40"/>
      <c r="D162" s="217" t="s">
        <v>159</v>
      </c>
      <c r="E162" s="40"/>
      <c r="F162" s="218" t="s">
        <v>1213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159</v>
      </c>
      <c r="AU162" s="17" t="s">
        <v>80</v>
      </c>
    </row>
    <row r="163" s="2" customFormat="1" ht="16.5" customHeight="1">
      <c r="A163" s="38"/>
      <c r="B163" s="39"/>
      <c r="C163" s="204" t="s">
        <v>430</v>
      </c>
      <c r="D163" s="204" t="s">
        <v>152</v>
      </c>
      <c r="E163" s="205" t="s">
        <v>1214</v>
      </c>
      <c r="F163" s="206" t="s">
        <v>1215</v>
      </c>
      <c r="G163" s="207" t="s">
        <v>193</v>
      </c>
      <c r="H163" s="208">
        <v>21</v>
      </c>
      <c r="I163" s="209"/>
      <c r="J163" s="210">
        <f>ROUND(I163*H163,2)</f>
        <v>0</v>
      </c>
      <c r="K163" s="206" t="s">
        <v>156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2.3010199999999998</v>
      </c>
      <c r="R163" s="213">
        <f>Q163*H163</f>
        <v>48.321419999999996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157</v>
      </c>
      <c r="AT163" s="215" t="s">
        <v>152</v>
      </c>
      <c r="AU163" s="215" t="s">
        <v>80</v>
      </c>
      <c r="AY163" s="17" t="s">
        <v>149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157</v>
      </c>
      <c r="BM163" s="215" t="s">
        <v>1216</v>
      </c>
    </row>
    <row r="164" s="2" customFormat="1">
      <c r="A164" s="38"/>
      <c r="B164" s="39"/>
      <c r="C164" s="40"/>
      <c r="D164" s="217" t="s">
        <v>159</v>
      </c>
      <c r="E164" s="40"/>
      <c r="F164" s="218" t="s">
        <v>1217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80</v>
      </c>
    </row>
    <row r="165" s="2" customFormat="1" ht="16.5" customHeight="1">
      <c r="A165" s="38"/>
      <c r="B165" s="39"/>
      <c r="C165" s="204" t="s">
        <v>432</v>
      </c>
      <c r="D165" s="204" t="s">
        <v>152</v>
      </c>
      <c r="E165" s="205" t="s">
        <v>1218</v>
      </c>
      <c r="F165" s="206" t="s">
        <v>1219</v>
      </c>
      <c r="G165" s="207" t="s">
        <v>427</v>
      </c>
      <c r="H165" s="208">
        <v>16.800000000000001</v>
      </c>
      <c r="I165" s="209"/>
      <c r="J165" s="210">
        <f>ROUND(I165*H165,2)</f>
        <v>0</v>
      </c>
      <c r="K165" s="206" t="s">
        <v>156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2.0000000000000002E-05</v>
      </c>
      <c r="R165" s="213">
        <f>Q165*H165</f>
        <v>0.00033600000000000004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157</v>
      </c>
      <c r="AT165" s="215" t="s">
        <v>152</v>
      </c>
      <c r="AU165" s="215" t="s">
        <v>80</v>
      </c>
      <c r="AY165" s="17" t="s">
        <v>149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80</v>
      </c>
      <c r="BK165" s="216">
        <f>ROUND(I165*H165,2)</f>
        <v>0</v>
      </c>
      <c r="BL165" s="17" t="s">
        <v>157</v>
      </c>
      <c r="BM165" s="215" t="s">
        <v>1220</v>
      </c>
    </row>
    <row r="166" s="2" customFormat="1">
      <c r="A166" s="38"/>
      <c r="B166" s="39"/>
      <c r="C166" s="40"/>
      <c r="D166" s="217" t="s">
        <v>159</v>
      </c>
      <c r="E166" s="40"/>
      <c r="F166" s="218" t="s">
        <v>1221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159</v>
      </c>
      <c r="AU166" s="17" t="s">
        <v>80</v>
      </c>
    </row>
    <row r="167" s="2" customFormat="1" ht="16.5" customHeight="1">
      <c r="A167" s="38"/>
      <c r="B167" s="39"/>
      <c r="C167" s="256" t="s">
        <v>435</v>
      </c>
      <c r="D167" s="256" t="s">
        <v>602</v>
      </c>
      <c r="E167" s="257" t="s">
        <v>1222</v>
      </c>
      <c r="F167" s="258" t="s">
        <v>1223</v>
      </c>
      <c r="G167" s="259" t="s">
        <v>427</v>
      </c>
      <c r="H167" s="260">
        <v>16.800000000000001</v>
      </c>
      <c r="I167" s="261"/>
      <c r="J167" s="262">
        <f>ROUND(I167*H167,2)</f>
        <v>0</v>
      </c>
      <c r="K167" s="258" t="s">
        <v>156</v>
      </c>
      <c r="L167" s="263"/>
      <c r="M167" s="264" t="s">
        <v>19</v>
      </c>
      <c r="N167" s="265" t="s">
        <v>43</v>
      </c>
      <c r="O167" s="84"/>
      <c r="P167" s="213">
        <f>O167*H167</f>
        <v>0</v>
      </c>
      <c r="Q167" s="213">
        <v>0.0081399999999999997</v>
      </c>
      <c r="R167" s="213">
        <f>Q167*H167</f>
        <v>0.13675200000000001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201</v>
      </c>
      <c r="AT167" s="215" t="s">
        <v>602</v>
      </c>
      <c r="AU167" s="215" t="s">
        <v>80</v>
      </c>
      <c r="AY167" s="17" t="s">
        <v>149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157</v>
      </c>
      <c r="BM167" s="215" t="s">
        <v>1224</v>
      </c>
    </row>
    <row r="168" s="2" customFormat="1" ht="16.5" customHeight="1">
      <c r="A168" s="38"/>
      <c r="B168" s="39"/>
      <c r="C168" s="204" t="s">
        <v>439</v>
      </c>
      <c r="D168" s="204" t="s">
        <v>152</v>
      </c>
      <c r="E168" s="205" t="s">
        <v>1225</v>
      </c>
      <c r="F168" s="206" t="s">
        <v>1226</v>
      </c>
      <c r="G168" s="207" t="s">
        <v>427</v>
      </c>
      <c r="H168" s="208">
        <v>28</v>
      </c>
      <c r="I168" s="209"/>
      <c r="J168" s="210">
        <f>ROUND(I168*H168,2)</f>
        <v>0</v>
      </c>
      <c r="K168" s="206" t="s">
        <v>156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157</v>
      </c>
      <c r="AT168" s="215" t="s">
        <v>152</v>
      </c>
      <c r="AU168" s="215" t="s">
        <v>80</v>
      </c>
      <c r="AY168" s="17" t="s">
        <v>149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157</v>
      </c>
      <c r="BM168" s="215" t="s">
        <v>1227</v>
      </c>
    </row>
    <row r="169" s="2" customFormat="1">
      <c r="A169" s="38"/>
      <c r="B169" s="39"/>
      <c r="C169" s="40"/>
      <c r="D169" s="217" t="s">
        <v>159</v>
      </c>
      <c r="E169" s="40"/>
      <c r="F169" s="218" t="s">
        <v>1228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80</v>
      </c>
    </row>
    <row r="170" s="2" customFormat="1" ht="16.5" customHeight="1">
      <c r="A170" s="38"/>
      <c r="B170" s="39"/>
      <c r="C170" s="256" t="s">
        <v>443</v>
      </c>
      <c r="D170" s="256" t="s">
        <v>602</v>
      </c>
      <c r="E170" s="257" t="s">
        <v>1229</v>
      </c>
      <c r="F170" s="258" t="s">
        <v>1230</v>
      </c>
      <c r="G170" s="259" t="s">
        <v>427</v>
      </c>
      <c r="H170" s="260">
        <v>28</v>
      </c>
      <c r="I170" s="261"/>
      <c r="J170" s="262">
        <f>ROUND(I170*H170,2)</f>
        <v>0</v>
      </c>
      <c r="K170" s="258" t="s">
        <v>156</v>
      </c>
      <c r="L170" s="263"/>
      <c r="M170" s="264" t="s">
        <v>19</v>
      </c>
      <c r="N170" s="265" t="s">
        <v>43</v>
      </c>
      <c r="O170" s="84"/>
      <c r="P170" s="213">
        <f>O170*H170</f>
        <v>0</v>
      </c>
      <c r="Q170" s="213">
        <v>0.00019000000000000001</v>
      </c>
      <c r="R170" s="213">
        <f>Q170*H170</f>
        <v>0.0053200000000000001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201</v>
      </c>
      <c r="AT170" s="215" t="s">
        <v>602</v>
      </c>
      <c r="AU170" s="215" t="s">
        <v>80</v>
      </c>
      <c r="AY170" s="17" t="s">
        <v>149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157</v>
      </c>
      <c r="BM170" s="215" t="s">
        <v>1231</v>
      </c>
    </row>
    <row r="171" s="2" customFormat="1" ht="16.5" customHeight="1">
      <c r="A171" s="38"/>
      <c r="B171" s="39"/>
      <c r="C171" s="204" t="s">
        <v>448</v>
      </c>
      <c r="D171" s="204" t="s">
        <v>152</v>
      </c>
      <c r="E171" s="205" t="s">
        <v>1232</v>
      </c>
      <c r="F171" s="206" t="s">
        <v>1233</v>
      </c>
      <c r="G171" s="207" t="s">
        <v>427</v>
      </c>
      <c r="H171" s="208">
        <v>930</v>
      </c>
      <c r="I171" s="209"/>
      <c r="J171" s="210">
        <f>ROUND(I171*H171,2)</f>
        <v>0</v>
      </c>
      <c r="K171" s="206" t="s">
        <v>156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157</v>
      </c>
      <c r="AT171" s="215" t="s">
        <v>152</v>
      </c>
      <c r="AU171" s="215" t="s">
        <v>80</v>
      </c>
      <c r="AY171" s="17" t="s">
        <v>149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80</v>
      </c>
      <c r="BK171" s="216">
        <f>ROUND(I171*H171,2)</f>
        <v>0</v>
      </c>
      <c r="BL171" s="17" t="s">
        <v>157</v>
      </c>
      <c r="BM171" s="215" t="s">
        <v>1234</v>
      </c>
    </row>
    <row r="172" s="2" customFormat="1">
      <c r="A172" s="38"/>
      <c r="B172" s="39"/>
      <c r="C172" s="40"/>
      <c r="D172" s="217" t="s">
        <v>159</v>
      </c>
      <c r="E172" s="40"/>
      <c r="F172" s="218" t="s">
        <v>1235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159</v>
      </c>
      <c r="AU172" s="17" t="s">
        <v>80</v>
      </c>
    </row>
    <row r="173" s="2" customFormat="1" ht="16.5" customHeight="1">
      <c r="A173" s="38"/>
      <c r="B173" s="39"/>
      <c r="C173" s="204" t="s">
        <v>450</v>
      </c>
      <c r="D173" s="204" t="s">
        <v>152</v>
      </c>
      <c r="E173" s="205" t="s">
        <v>1236</v>
      </c>
      <c r="F173" s="206" t="s">
        <v>1237</v>
      </c>
      <c r="G173" s="207" t="s">
        <v>427</v>
      </c>
      <c r="H173" s="208">
        <v>950</v>
      </c>
      <c r="I173" s="209"/>
      <c r="J173" s="210">
        <f>ROUND(I173*H173,2)</f>
        <v>0</v>
      </c>
      <c r="K173" s="206" t="s">
        <v>156</v>
      </c>
      <c r="L173" s="44"/>
      <c r="M173" s="211" t="s">
        <v>19</v>
      </c>
      <c r="N173" s="212" t="s">
        <v>43</v>
      </c>
      <c r="O173" s="84"/>
      <c r="P173" s="213">
        <f>O173*H173</f>
        <v>0</v>
      </c>
      <c r="Q173" s="213">
        <v>0.14000000000000001</v>
      </c>
      <c r="R173" s="213">
        <f>Q173*H173</f>
        <v>133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157</v>
      </c>
      <c r="AT173" s="215" t="s">
        <v>152</v>
      </c>
      <c r="AU173" s="215" t="s">
        <v>80</v>
      </c>
      <c r="AY173" s="17" t="s">
        <v>149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80</v>
      </c>
      <c r="BK173" s="216">
        <f>ROUND(I173*H173,2)</f>
        <v>0</v>
      </c>
      <c r="BL173" s="17" t="s">
        <v>157</v>
      </c>
      <c r="BM173" s="215" t="s">
        <v>1238</v>
      </c>
    </row>
    <row r="174" s="2" customFormat="1">
      <c r="A174" s="38"/>
      <c r="B174" s="39"/>
      <c r="C174" s="40"/>
      <c r="D174" s="217" t="s">
        <v>159</v>
      </c>
      <c r="E174" s="40"/>
      <c r="F174" s="218" t="s">
        <v>1239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159</v>
      </c>
      <c r="AU174" s="17" t="s">
        <v>80</v>
      </c>
    </row>
    <row r="175" s="2" customFormat="1" ht="16.5" customHeight="1">
      <c r="A175" s="38"/>
      <c r="B175" s="39"/>
      <c r="C175" s="204" t="s">
        <v>453</v>
      </c>
      <c r="D175" s="204" t="s">
        <v>152</v>
      </c>
      <c r="E175" s="205" t="s">
        <v>1240</v>
      </c>
      <c r="F175" s="206" t="s">
        <v>1241</v>
      </c>
      <c r="G175" s="207" t="s">
        <v>427</v>
      </c>
      <c r="H175" s="208">
        <v>2062</v>
      </c>
      <c r="I175" s="209"/>
      <c r="J175" s="210">
        <f>ROUND(I175*H175,2)</f>
        <v>0</v>
      </c>
      <c r="K175" s="206" t="s">
        <v>156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157</v>
      </c>
      <c r="AT175" s="215" t="s">
        <v>152</v>
      </c>
      <c r="AU175" s="215" t="s">
        <v>80</v>
      </c>
      <c r="AY175" s="17" t="s">
        <v>149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157</v>
      </c>
      <c r="BM175" s="215" t="s">
        <v>1242</v>
      </c>
    </row>
    <row r="176" s="2" customFormat="1">
      <c r="A176" s="38"/>
      <c r="B176" s="39"/>
      <c r="C176" s="40"/>
      <c r="D176" s="217" t="s">
        <v>159</v>
      </c>
      <c r="E176" s="40"/>
      <c r="F176" s="218" t="s">
        <v>1243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80</v>
      </c>
    </row>
    <row r="177" s="2" customFormat="1" ht="16.5" customHeight="1">
      <c r="A177" s="38"/>
      <c r="B177" s="39"/>
      <c r="C177" s="256" t="s">
        <v>455</v>
      </c>
      <c r="D177" s="256" t="s">
        <v>602</v>
      </c>
      <c r="E177" s="257" t="s">
        <v>1244</v>
      </c>
      <c r="F177" s="258" t="s">
        <v>1245</v>
      </c>
      <c r="G177" s="259" t="s">
        <v>427</v>
      </c>
      <c r="H177" s="260">
        <v>2062</v>
      </c>
      <c r="I177" s="261"/>
      <c r="J177" s="262">
        <f>ROUND(I177*H177,2)</f>
        <v>0</v>
      </c>
      <c r="K177" s="258" t="s">
        <v>156</v>
      </c>
      <c r="L177" s="263"/>
      <c r="M177" s="264" t="s">
        <v>19</v>
      </c>
      <c r="N177" s="265" t="s">
        <v>43</v>
      </c>
      <c r="O177" s="84"/>
      <c r="P177" s="213">
        <f>O177*H177</f>
        <v>0</v>
      </c>
      <c r="Q177" s="213">
        <v>0.00035</v>
      </c>
      <c r="R177" s="213">
        <f>Q177*H177</f>
        <v>0.72170000000000001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201</v>
      </c>
      <c r="AT177" s="215" t="s">
        <v>602</v>
      </c>
      <c r="AU177" s="215" t="s">
        <v>80</v>
      </c>
      <c r="AY177" s="17" t="s">
        <v>149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157</v>
      </c>
      <c r="BM177" s="215" t="s">
        <v>1246</v>
      </c>
    </row>
    <row r="178" s="2" customFormat="1" ht="16.5" customHeight="1">
      <c r="A178" s="38"/>
      <c r="B178" s="39"/>
      <c r="C178" s="204" t="s">
        <v>462</v>
      </c>
      <c r="D178" s="204" t="s">
        <v>152</v>
      </c>
      <c r="E178" s="205" t="s">
        <v>1247</v>
      </c>
      <c r="F178" s="206" t="s">
        <v>1248</v>
      </c>
      <c r="G178" s="207" t="s">
        <v>427</v>
      </c>
      <c r="H178" s="208">
        <v>950</v>
      </c>
      <c r="I178" s="209"/>
      <c r="J178" s="210">
        <f>ROUND(I178*H178,2)</f>
        <v>0</v>
      </c>
      <c r="K178" s="206" t="s">
        <v>156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9.0000000000000006E-05</v>
      </c>
      <c r="R178" s="213">
        <f>Q178*H178</f>
        <v>0.085500000000000007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157</v>
      </c>
      <c r="AT178" s="215" t="s">
        <v>152</v>
      </c>
      <c r="AU178" s="215" t="s">
        <v>80</v>
      </c>
      <c r="AY178" s="17" t="s">
        <v>149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157</v>
      </c>
      <c r="BM178" s="215" t="s">
        <v>1249</v>
      </c>
    </row>
    <row r="179" s="2" customFormat="1">
      <c r="A179" s="38"/>
      <c r="B179" s="39"/>
      <c r="C179" s="40"/>
      <c r="D179" s="217" t="s">
        <v>159</v>
      </c>
      <c r="E179" s="40"/>
      <c r="F179" s="218" t="s">
        <v>1250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80</v>
      </c>
    </row>
    <row r="180" s="2" customFormat="1" ht="16.5" customHeight="1">
      <c r="A180" s="38"/>
      <c r="B180" s="39"/>
      <c r="C180" s="256" t="s">
        <v>469</v>
      </c>
      <c r="D180" s="256" t="s">
        <v>602</v>
      </c>
      <c r="E180" s="257" t="s">
        <v>1251</v>
      </c>
      <c r="F180" s="258" t="s">
        <v>1252</v>
      </c>
      <c r="G180" s="259" t="s">
        <v>427</v>
      </c>
      <c r="H180" s="260">
        <v>950</v>
      </c>
      <c r="I180" s="261"/>
      <c r="J180" s="262">
        <f>ROUND(I180*H180,2)</f>
        <v>0</v>
      </c>
      <c r="K180" s="258" t="s">
        <v>156</v>
      </c>
      <c r="L180" s="263"/>
      <c r="M180" s="264" t="s">
        <v>19</v>
      </c>
      <c r="N180" s="265" t="s">
        <v>43</v>
      </c>
      <c r="O180" s="84"/>
      <c r="P180" s="213">
        <f>O180*H180</f>
        <v>0</v>
      </c>
      <c r="Q180" s="213">
        <v>0.00077999999999999999</v>
      </c>
      <c r="R180" s="213">
        <f>Q180*H180</f>
        <v>0.74099999999999999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201</v>
      </c>
      <c r="AT180" s="215" t="s">
        <v>602</v>
      </c>
      <c r="AU180" s="215" t="s">
        <v>80</v>
      </c>
      <c r="AY180" s="17" t="s">
        <v>149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80</v>
      </c>
      <c r="BK180" s="216">
        <f>ROUND(I180*H180,2)</f>
        <v>0</v>
      </c>
      <c r="BL180" s="17" t="s">
        <v>157</v>
      </c>
      <c r="BM180" s="215" t="s">
        <v>1253</v>
      </c>
    </row>
    <row r="181" s="2" customFormat="1" ht="16.5" customHeight="1">
      <c r="A181" s="38"/>
      <c r="B181" s="39"/>
      <c r="C181" s="204" t="s">
        <v>482</v>
      </c>
      <c r="D181" s="204" t="s">
        <v>152</v>
      </c>
      <c r="E181" s="205" t="s">
        <v>1254</v>
      </c>
      <c r="F181" s="206" t="s">
        <v>1255</v>
      </c>
      <c r="G181" s="207" t="s">
        <v>427</v>
      </c>
      <c r="H181" s="208">
        <v>930</v>
      </c>
      <c r="I181" s="209"/>
      <c r="J181" s="210">
        <f>ROUND(I181*H181,2)</f>
        <v>0</v>
      </c>
      <c r="K181" s="206" t="s">
        <v>156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157</v>
      </c>
      <c r="AT181" s="215" t="s">
        <v>152</v>
      </c>
      <c r="AU181" s="215" t="s">
        <v>80</v>
      </c>
      <c r="AY181" s="17" t="s">
        <v>149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157</v>
      </c>
      <c r="BM181" s="215" t="s">
        <v>1256</v>
      </c>
    </row>
    <row r="182" s="2" customFormat="1">
      <c r="A182" s="38"/>
      <c r="B182" s="39"/>
      <c r="C182" s="40"/>
      <c r="D182" s="217" t="s">
        <v>159</v>
      </c>
      <c r="E182" s="40"/>
      <c r="F182" s="218" t="s">
        <v>1257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159</v>
      </c>
      <c r="AU182" s="17" t="s">
        <v>80</v>
      </c>
    </row>
    <row r="183" s="2" customFormat="1" ht="16.5" customHeight="1">
      <c r="A183" s="38"/>
      <c r="B183" s="39"/>
      <c r="C183" s="204" t="s">
        <v>489</v>
      </c>
      <c r="D183" s="204" t="s">
        <v>152</v>
      </c>
      <c r="E183" s="205" t="s">
        <v>1258</v>
      </c>
      <c r="F183" s="206" t="s">
        <v>1259</v>
      </c>
      <c r="G183" s="207" t="s">
        <v>427</v>
      </c>
      <c r="H183" s="208">
        <v>20</v>
      </c>
      <c r="I183" s="209"/>
      <c r="J183" s="210">
        <f>ROUND(I183*H183,2)</f>
        <v>0</v>
      </c>
      <c r="K183" s="206" t="s">
        <v>156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157</v>
      </c>
      <c r="AT183" s="215" t="s">
        <v>152</v>
      </c>
      <c r="AU183" s="215" t="s">
        <v>80</v>
      </c>
      <c r="AY183" s="17" t="s">
        <v>149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157</v>
      </c>
      <c r="BM183" s="215" t="s">
        <v>1260</v>
      </c>
    </row>
    <row r="184" s="2" customFormat="1">
      <c r="A184" s="38"/>
      <c r="B184" s="39"/>
      <c r="C184" s="40"/>
      <c r="D184" s="217" t="s">
        <v>159</v>
      </c>
      <c r="E184" s="40"/>
      <c r="F184" s="218" t="s">
        <v>1261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159</v>
      </c>
      <c r="AU184" s="17" t="s">
        <v>80</v>
      </c>
    </row>
    <row r="185" s="2" customFormat="1" ht="16.5" customHeight="1">
      <c r="A185" s="38"/>
      <c r="B185" s="39"/>
      <c r="C185" s="204" t="s">
        <v>491</v>
      </c>
      <c r="D185" s="204" t="s">
        <v>152</v>
      </c>
      <c r="E185" s="205" t="s">
        <v>1262</v>
      </c>
      <c r="F185" s="206" t="s">
        <v>1263</v>
      </c>
      <c r="G185" s="207" t="s">
        <v>427</v>
      </c>
      <c r="H185" s="208">
        <v>50</v>
      </c>
      <c r="I185" s="209"/>
      <c r="J185" s="210">
        <f>ROUND(I185*H185,2)</f>
        <v>0</v>
      </c>
      <c r="K185" s="206" t="s">
        <v>156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157</v>
      </c>
      <c r="AT185" s="215" t="s">
        <v>152</v>
      </c>
      <c r="AU185" s="215" t="s">
        <v>80</v>
      </c>
      <c r="AY185" s="17" t="s">
        <v>149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157</v>
      </c>
      <c r="BM185" s="215" t="s">
        <v>1264</v>
      </c>
    </row>
    <row r="186" s="2" customFormat="1">
      <c r="A186" s="38"/>
      <c r="B186" s="39"/>
      <c r="C186" s="40"/>
      <c r="D186" s="217" t="s">
        <v>159</v>
      </c>
      <c r="E186" s="40"/>
      <c r="F186" s="218" t="s">
        <v>1265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159</v>
      </c>
      <c r="AU186" s="17" t="s">
        <v>80</v>
      </c>
    </row>
    <row r="187" s="2" customFormat="1" ht="16.5" customHeight="1">
      <c r="A187" s="38"/>
      <c r="B187" s="39"/>
      <c r="C187" s="256" t="s">
        <v>494</v>
      </c>
      <c r="D187" s="256" t="s">
        <v>602</v>
      </c>
      <c r="E187" s="257" t="s">
        <v>1266</v>
      </c>
      <c r="F187" s="258" t="s">
        <v>1267</v>
      </c>
      <c r="G187" s="259" t="s">
        <v>427</v>
      </c>
      <c r="H187" s="260">
        <v>50</v>
      </c>
      <c r="I187" s="261"/>
      <c r="J187" s="262">
        <f>ROUND(I187*H187,2)</f>
        <v>0</v>
      </c>
      <c r="K187" s="258" t="s">
        <v>156</v>
      </c>
      <c r="L187" s="263"/>
      <c r="M187" s="264" t="s">
        <v>19</v>
      </c>
      <c r="N187" s="265" t="s">
        <v>43</v>
      </c>
      <c r="O187" s="84"/>
      <c r="P187" s="213">
        <f>O187*H187</f>
        <v>0</v>
      </c>
      <c r="Q187" s="213">
        <v>0.00068999999999999997</v>
      </c>
      <c r="R187" s="213">
        <f>Q187*H187</f>
        <v>0.034499999999999996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201</v>
      </c>
      <c r="AT187" s="215" t="s">
        <v>602</v>
      </c>
      <c r="AU187" s="215" t="s">
        <v>80</v>
      </c>
      <c r="AY187" s="17" t="s">
        <v>149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157</v>
      </c>
      <c r="BM187" s="215" t="s">
        <v>1268</v>
      </c>
    </row>
    <row r="188" s="2" customFormat="1" ht="16.5" customHeight="1">
      <c r="A188" s="38"/>
      <c r="B188" s="39"/>
      <c r="C188" s="204" t="s">
        <v>496</v>
      </c>
      <c r="D188" s="204" t="s">
        <v>152</v>
      </c>
      <c r="E188" s="205" t="s">
        <v>1269</v>
      </c>
      <c r="F188" s="206" t="s">
        <v>1270</v>
      </c>
      <c r="G188" s="207" t="s">
        <v>427</v>
      </c>
      <c r="H188" s="208">
        <v>20</v>
      </c>
      <c r="I188" s="209"/>
      <c r="J188" s="210">
        <f>ROUND(I188*H188,2)</f>
        <v>0</v>
      </c>
      <c r="K188" s="206" t="s">
        <v>156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0.13538</v>
      </c>
      <c r="R188" s="213">
        <f>Q188*H188</f>
        <v>2.7076000000000002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157</v>
      </c>
      <c r="AT188" s="215" t="s">
        <v>152</v>
      </c>
      <c r="AU188" s="215" t="s">
        <v>80</v>
      </c>
      <c r="AY188" s="17" t="s">
        <v>149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157</v>
      </c>
      <c r="BM188" s="215" t="s">
        <v>1271</v>
      </c>
    </row>
    <row r="189" s="2" customFormat="1">
      <c r="A189" s="38"/>
      <c r="B189" s="39"/>
      <c r="C189" s="40"/>
      <c r="D189" s="217" t="s">
        <v>159</v>
      </c>
      <c r="E189" s="40"/>
      <c r="F189" s="218" t="s">
        <v>1272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159</v>
      </c>
      <c r="AU189" s="17" t="s">
        <v>80</v>
      </c>
    </row>
    <row r="190" s="2" customFormat="1" ht="16.5" customHeight="1">
      <c r="A190" s="38"/>
      <c r="B190" s="39"/>
      <c r="C190" s="204" t="s">
        <v>504</v>
      </c>
      <c r="D190" s="204" t="s">
        <v>152</v>
      </c>
      <c r="E190" s="205" t="s">
        <v>1273</v>
      </c>
      <c r="F190" s="206" t="s">
        <v>1274</v>
      </c>
      <c r="G190" s="207" t="s">
        <v>427</v>
      </c>
      <c r="H190" s="208">
        <v>20</v>
      </c>
      <c r="I190" s="209"/>
      <c r="J190" s="210">
        <f>ROUND(I190*H190,2)</f>
        <v>0</v>
      </c>
      <c r="K190" s="206" t="s">
        <v>156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157</v>
      </c>
      <c r="AT190" s="215" t="s">
        <v>152</v>
      </c>
      <c r="AU190" s="215" t="s">
        <v>80</v>
      </c>
      <c r="AY190" s="17" t="s">
        <v>149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80</v>
      </c>
      <c r="BK190" s="216">
        <f>ROUND(I190*H190,2)</f>
        <v>0</v>
      </c>
      <c r="BL190" s="17" t="s">
        <v>157</v>
      </c>
      <c r="BM190" s="215" t="s">
        <v>1275</v>
      </c>
    </row>
    <row r="191" s="2" customFormat="1">
      <c r="A191" s="38"/>
      <c r="B191" s="39"/>
      <c r="C191" s="40"/>
      <c r="D191" s="217" t="s">
        <v>159</v>
      </c>
      <c r="E191" s="40"/>
      <c r="F191" s="218" t="s">
        <v>1276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159</v>
      </c>
      <c r="AU191" s="17" t="s">
        <v>80</v>
      </c>
    </row>
    <row r="192" s="2" customFormat="1" ht="16.5" customHeight="1">
      <c r="A192" s="38"/>
      <c r="B192" s="39"/>
      <c r="C192" s="204" t="s">
        <v>508</v>
      </c>
      <c r="D192" s="204" t="s">
        <v>152</v>
      </c>
      <c r="E192" s="205" t="s">
        <v>1277</v>
      </c>
      <c r="F192" s="206" t="s">
        <v>1278</v>
      </c>
      <c r="G192" s="207" t="s">
        <v>174</v>
      </c>
      <c r="H192" s="208">
        <v>48</v>
      </c>
      <c r="I192" s="209"/>
      <c r="J192" s="210">
        <f>ROUND(I192*H192,2)</f>
        <v>0</v>
      </c>
      <c r="K192" s="206" t="s">
        <v>156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0.00084000000000000003</v>
      </c>
      <c r="R192" s="213">
        <f>Q192*H192</f>
        <v>0.040320000000000002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157</v>
      </c>
      <c r="AT192" s="215" t="s">
        <v>152</v>
      </c>
      <c r="AU192" s="215" t="s">
        <v>80</v>
      </c>
      <c r="AY192" s="17" t="s">
        <v>149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157</v>
      </c>
      <c r="BM192" s="215" t="s">
        <v>1279</v>
      </c>
    </row>
    <row r="193" s="2" customFormat="1">
      <c r="A193" s="38"/>
      <c r="B193" s="39"/>
      <c r="C193" s="40"/>
      <c r="D193" s="217" t="s">
        <v>159</v>
      </c>
      <c r="E193" s="40"/>
      <c r="F193" s="218" t="s">
        <v>1280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159</v>
      </c>
      <c r="AU193" s="17" t="s">
        <v>80</v>
      </c>
    </row>
    <row r="194" s="2" customFormat="1" ht="16.5" customHeight="1">
      <c r="A194" s="38"/>
      <c r="B194" s="39"/>
      <c r="C194" s="204" t="s">
        <v>510</v>
      </c>
      <c r="D194" s="204" t="s">
        <v>152</v>
      </c>
      <c r="E194" s="205" t="s">
        <v>1281</v>
      </c>
      <c r="F194" s="206" t="s">
        <v>1282</v>
      </c>
      <c r="G194" s="207" t="s">
        <v>174</v>
      </c>
      <c r="H194" s="208">
        <v>48</v>
      </c>
      <c r="I194" s="209"/>
      <c r="J194" s="210">
        <f>ROUND(I194*H194,2)</f>
        <v>0</v>
      </c>
      <c r="K194" s="206" t="s">
        <v>156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157</v>
      </c>
      <c r="AT194" s="215" t="s">
        <v>152</v>
      </c>
      <c r="AU194" s="215" t="s">
        <v>80</v>
      </c>
      <c r="AY194" s="17" t="s">
        <v>149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80</v>
      </c>
      <c r="BK194" s="216">
        <f>ROUND(I194*H194,2)</f>
        <v>0</v>
      </c>
      <c r="BL194" s="17" t="s">
        <v>157</v>
      </c>
      <c r="BM194" s="215" t="s">
        <v>1283</v>
      </c>
    </row>
    <row r="195" s="2" customFormat="1">
      <c r="A195" s="38"/>
      <c r="B195" s="39"/>
      <c r="C195" s="40"/>
      <c r="D195" s="217" t="s">
        <v>159</v>
      </c>
      <c r="E195" s="40"/>
      <c r="F195" s="218" t="s">
        <v>1284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159</v>
      </c>
      <c r="AU195" s="17" t="s">
        <v>80</v>
      </c>
    </row>
    <row r="196" s="2" customFormat="1" ht="16.5" customHeight="1">
      <c r="A196" s="38"/>
      <c r="B196" s="39"/>
      <c r="C196" s="204" t="s">
        <v>513</v>
      </c>
      <c r="D196" s="204" t="s">
        <v>152</v>
      </c>
      <c r="E196" s="205" t="s">
        <v>1285</v>
      </c>
      <c r="F196" s="206" t="s">
        <v>1286</v>
      </c>
      <c r="G196" s="207" t="s">
        <v>427</v>
      </c>
      <c r="H196" s="208">
        <v>80</v>
      </c>
      <c r="I196" s="209"/>
      <c r="J196" s="210">
        <f>ROUND(I196*H196,2)</f>
        <v>0</v>
      </c>
      <c r="K196" s="206" t="s">
        <v>156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157</v>
      </c>
      <c r="AT196" s="215" t="s">
        <v>152</v>
      </c>
      <c r="AU196" s="215" t="s">
        <v>80</v>
      </c>
      <c r="AY196" s="17" t="s">
        <v>149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157</v>
      </c>
      <c r="BM196" s="215" t="s">
        <v>1287</v>
      </c>
    </row>
    <row r="197" s="2" customFormat="1">
      <c r="A197" s="38"/>
      <c r="B197" s="39"/>
      <c r="C197" s="40"/>
      <c r="D197" s="217" t="s">
        <v>159</v>
      </c>
      <c r="E197" s="40"/>
      <c r="F197" s="218" t="s">
        <v>1288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80</v>
      </c>
    </row>
    <row r="198" s="2" customFormat="1" ht="16.5" customHeight="1">
      <c r="A198" s="38"/>
      <c r="B198" s="39"/>
      <c r="C198" s="204" t="s">
        <v>515</v>
      </c>
      <c r="D198" s="204" t="s">
        <v>152</v>
      </c>
      <c r="E198" s="205" t="s">
        <v>1289</v>
      </c>
      <c r="F198" s="206" t="s">
        <v>1290</v>
      </c>
      <c r="G198" s="207" t="s">
        <v>427</v>
      </c>
      <c r="H198" s="208">
        <v>80</v>
      </c>
      <c r="I198" s="209"/>
      <c r="J198" s="210">
        <f>ROUND(I198*H198,2)</f>
        <v>0</v>
      </c>
      <c r="K198" s="206" t="s">
        <v>156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3.0000000000000001E-05</v>
      </c>
      <c r="R198" s="213">
        <f>Q198*H198</f>
        <v>0.0024000000000000002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157</v>
      </c>
      <c r="AT198" s="215" t="s">
        <v>152</v>
      </c>
      <c r="AU198" s="215" t="s">
        <v>80</v>
      </c>
      <c r="AY198" s="17" t="s">
        <v>149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157</v>
      </c>
      <c r="BM198" s="215" t="s">
        <v>1291</v>
      </c>
    </row>
    <row r="199" s="2" customFormat="1">
      <c r="A199" s="38"/>
      <c r="B199" s="39"/>
      <c r="C199" s="40"/>
      <c r="D199" s="217" t="s">
        <v>159</v>
      </c>
      <c r="E199" s="40"/>
      <c r="F199" s="218" t="s">
        <v>1292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159</v>
      </c>
      <c r="AU199" s="17" t="s">
        <v>80</v>
      </c>
    </row>
    <row r="200" s="2" customFormat="1" ht="16.5" customHeight="1">
      <c r="A200" s="38"/>
      <c r="B200" s="39"/>
      <c r="C200" s="204" t="s">
        <v>522</v>
      </c>
      <c r="D200" s="204" t="s">
        <v>152</v>
      </c>
      <c r="E200" s="205" t="s">
        <v>1293</v>
      </c>
      <c r="F200" s="206" t="s">
        <v>1294</v>
      </c>
      <c r="G200" s="207" t="s">
        <v>174</v>
      </c>
      <c r="H200" s="208">
        <v>20</v>
      </c>
      <c r="I200" s="209"/>
      <c r="J200" s="210">
        <f>ROUND(I200*H200,2)</f>
        <v>0</v>
      </c>
      <c r="K200" s="206" t="s">
        <v>156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0.316</v>
      </c>
      <c r="T200" s="214">
        <f>S200*H200</f>
        <v>6.3200000000000003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157</v>
      </c>
      <c r="AT200" s="215" t="s">
        <v>152</v>
      </c>
      <c r="AU200" s="215" t="s">
        <v>80</v>
      </c>
      <c r="AY200" s="17" t="s">
        <v>149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157</v>
      </c>
      <c r="BM200" s="215" t="s">
        <v>1295</v>
      </c>
    </row>
    <row r="201" s="2" customFormat="1">
      <c r="A201" s="38"/>
      <c r="B201" s="39"/>
      <c r="C201" s="40"/>
      <c r="D201" s="217" t="s">
        <v>159</v>
      </c>
      <c r="E201" s="40"/>
      <c r="F201" s="218" t="s">
        <v>1296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159</v>
      </c>
      <c r="AU201" s="17" t="s">
        <v>80</v>
      </c>
    </row>
    <row r="202" s="2" customFormat="1" ht="16.5" customHeight="1">
      <c r="A202" s="38"/>
      <c r="B202" s="39"/>
      <c r="C202" s="204" t="s">
        <v>527</v>
      </c>
      <c r="D202" s="204" t="s">
        <v>152</v>
      </c>
      <c r="E202" s="205" t="s">
        <v>1297</v>
      </c>
      <c r="F202" s="206" t="s">
        <v>1298</v>
      </c>
      <c r="G202" s="207" t="s">
        <v>174</v>
      </c>
      <c r="H202" s="208">
        <v>20</v>
      </c>
      <c r="I202" s="209"/>
      <c r="J202" s="210">
        <f>ROUND(I202*H202,2)</f>
        <v>0</v>
      </c>
      <c r="K202" s="206" t="s">
        <v>156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0.32500000000000001</v>
      </c>
      <c r="T202" s="214">
        <f>S202*H202</f>
        <v>6.5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157</v>
      </c>
      <c r="AT202" s="215" t="s">
        <v>152</v>
      </c>
      <c r="AU202" s="215" t="s">
        <v>80</v>
      </c>
      <c r="AY202" s="17" t="s">
        <v>149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157</v>
      </c>
      <c r="BM202" s="215" t="s">
        <v>1299</v>
      </c>
    </row>
    <row r="203" s="2" customFormat="1">
      <c r="A203" s="38"/>
      <c r="B203" s="39"/>
      <c r="C203" s="40"/>
      <c r="D203" s="217" t="s">
        <v>159</v>
      </c>
      <c r="E203" s="40"/>
      <c r="F203" s="218" t="s">
        <v>1300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80</v>
      </c>
    </row>
    <row r="204" s="2" customFormat="1" ht="21.75" customHeight="1">
      <c r="A204" s="38"/>
      <c r="B204" s="39"/>
      <c r="C204" s="204" t="s">
        <v>532</v>
      </c>
      <c r="D204" s="204" t="s">
        <v>152</v>
      </c>
      <c r="E204" s="205" t="s">
        <v>1301</v>
      </c>
      <c r="F204" s="206" t="s">
        <v>1302</v>
      </c>
      <c r="G204" s="207" t="s">
        <v>174</v>
      </c>
      <c r="H204" s="208">
        <v>530</v>
      </c>
      <c r="I204" s="209"/>
      <c r="J204" s="210">
        <f>ROUND(I204*H204,2)</f>
        <v>0</v>
      </c>
      <c r="K204" s="206" t="s">
        <v>156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0.2024</v>
      </c>
      <c r="R204" s="213">
        <f>Q204*H204</f>
        <v>107.27199999999999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157</v>
      </c>
      <c r="AT204" s="215" t="s">
        <v>152</v>
      </c>
      <c r="AU204" s="215" t="s">
        <v>80</v>
      </c>
      <c r="AY204" s="17" t="s">
        <v>149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80</v>
      </c>
      <c r="BK204" s="216">
        <f>ROUND(I204*H204,2)</f>
        <v>0</v>
      </c>
      <c r="BL204" s="17" t="s">
        <v>157</v>
      </c>
      <c r="BM204" s="215" t="s">
        <v>1303</v>
      </c>
    </row>
    <row r="205" s="2" customFormat="1">
      <c r="A205" s="38"/>
      <c r="B205" s="39"/>
      <c r="C205" s="40"/>
      <c r="D205" s="217" t="s">
        <v>159</v>
      </c>
      <c r="E205" s="40"/>
      <c r="F205" s="218" t="s">
        <v>1304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80</v>
      </c>
    </row>
    <row r="206" s="2" customFormat="1" ht="16.5" customHeight="1">
      <c r="A206" s="38"/>
      <c r="B206" s="39"/>
      <c r="C206" s="204" t="s">
        <v>537</v>
      </c>
      <c r="D206" s="204" t="s">
        <v>152</v>
      </c>
      <c r="E206" s="205" t="s">
        <v>1305</v>
      </c>
      <c r="F206" s="206" t="s">
        <v>1306</v>
      </c>
      <c r="G206" s="207" t="s">
        <v>174</v>
      </c>
      <c r="H206" s="208">
        <v>20</v>
      </c>
      <c r="I206" s="209"/>
      <c r="J206" s="210">
        <f>ROUND(I206*H206,2)</f>
        <v>0</v>
      </c>
      <c r="K206" s="206" t="s">
        <v>156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0.34011999999999998</v>
      </c>
      <c r="R206" s="213">
        <f>Q206*H206</f>
        <v>6.8023999999999996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157</v>
      </c>
      <c r="AT206" s="215" t="s">
        <v>152</v>
      </c>
      <c r="AU206" s="215" t="s">
        <v>80</v>
      </c>
      <c r="AY206" s="17" t="s">
        <v>149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157</v>
      </c>
      <c r="BM206" s="215" t="s">
        <v>1307</v>
      </c>
    </row>
    <row r="207" s="2" customFormat="1">
      <c r="A207" s="38"/>
      <c r="B207" s="39"/>
      <c r="C207" s="40"/>
      <c r="D207" s="217" t="s">
        <v>159</v>
      </c>
      <c r="E207" s="40"/>
      <c r="F207" s="218" t="s">
        <v>1308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80</v>
      </c>
    </row>
    <row r="208" s="2" customFormat="1" ht="16.5" customHeight="1">
      <c r="A208" s="38"/>
      <c r="B208" s="39"/>
      <c r="C208" s="204" t="s">
        <v>539</v>
      </c>
      <c r="D208" s="204" t="s">
        <v>152</v>
      </c>
      <c r="E208" s="205" t="s">
        <v>1309</v>
      </c>
      <c r="F208" s="206" t="s">
        <v>1310</v>
      </c>
      <c r="G208" s="207" t="s">
        <v>174</v>
      </c>
      <c r="H208" s="208">
        <v>20</v>
      </c>
      <c r="I208" s="209"/>
      <c r="J208" s="210">
        <f>ROUND(I208*H208,2)</f>
        <v>0</v>
      </c>
      <c r="K208" s="206" t="s">
        <v>156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0.14504</v>
      </c>
      <c r="R208" s="213">
        <f>Q208*H208</f>
        <v>2.9008000000000003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157</v>
      </c>
      <c r="AT208" s="215" t="s">
        <v>152</v>
      </c>
      <c r="AU208" s="215" t="s">
        <v>80</v>
      </c>
      <c r="AY208" s="17" t="s">
        <v>149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80</v>
      </c>
      <c r="BK208" s="216">
        <f>ROUND(I208*H208,2)</f>
        <v>0</v>
      </c>
      <c r="BL208" s="17" t="s">
        <v>157</v>
      </c>
      <c r="BM208" s="215" t="s">
        <v>1311</v>
      </c>
    </row>
    <row r="209" s="2" customFormat="1">
      <c r="A209" s="38"/>
      <c r="B209" s="39"/>
      <c r="C209" s="40"/>
      <c r="D209" s="217" t="s">
        <v>159</v>
      </c>
      <c r="E209" s="40"/>
      <c r="F209" s="218" t="s">
        <v>1312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159</v>
      </c>
      <c r="AU209" s="17" t="s">
        <v>80</v>
      </c>
    </row>
    <row r="210" s="2" customFormat="1" ht="21.75" customHeight="1">
      <c r="A210" s="38"/>
      <c r="B210" s="39"/>
      <c r="C210" s="204" t="s">
        <v>544</v>
      </c>
      <c r="D210" s="204" t="s">
        <v>152</v>
      </c>
      <c r="E210" s="205" t="s">
        <v>1313</v>
      </c>
      <c r="F210" s="206" t="s">
        <v>1314</v>
      </c>
      <c r="G210" s="207" t="s">
        <v>174</v>
      </c>
      <c r="H210" s="208">
        <v>510</v>
      </c>
      <c r="I210" s="209"/>
      <c r="J210" s="210">
        <f>ROUND(I210*H210,2)</f>
        <v>0</v>
      </c>
      <c r="K210" s="206" t="s">
        <v>156</v>
      </c>
      <c r="L210" s="44"/>
      <c r="M210" s="211" t="s">
        <v>19</v>
      </c>
      <c r="N210" s="212" t="s">
        <v>43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0.255</v>
      </c>
      <c r="T210" s="214">
        <f>S210*H210</f>
        <v>130.05000000000001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157</v>
      </c>
      <c r="AT210" s="215" t="s">
        <v>152</v>
      </c>
      <c r="AU210" s="215" t="s">
        <v>80</v>
      </c>
      <c r="AY210" s="17" t="s">
        <v>149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157</v>
      </c>
      <c r="BM210" s="215" t="s">
        <v>1315</v>
      </c>
    </row>
    <row r="211" s="2" customFormat="1">
      <c r="A211" s="38"/>
      <c r="B211" s="39"/>
      <c r="C211" s="40"/>
      <c r="D211" s="217" t="s">
        <v>159</v>
      </c>
      <c r="E211" s="40"/>
      <c r="F211" s="218" t="s">
        <v>1316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159</v>
      </c>
      <c r="AU211" s="17" t="s">
        <v>80</v>
      </c>
    </row>
    <row r="212" s="2" customFormat="1" ht="24.15" customHeight="1">
      <c r="A212" s="38"/>
      <c r="B212" s="39"/>
      <c r="C212" s="204" t="s">
        <v>549</v>
      </c>
      <c r="D212" s="204" t="s">
        <v>152</v>
      </c>
      <c r="E212" s="205" t="s">
        <v>1317</v>
      </c>
      <c r="F212" s="206" t="s">
        <v>1318</v>
      </c>
      <c r="G212" s="207" t="s">
        <v>174</v>
      </c>
      <c r="H212" s="208">
        <v>514</v>
      </c>
      <c r="I212" s="209"/>
      <c r="J212" s="210">
        <f>ROUND(I212*H212,2)</f>
        <v>0</v>
      </c>
      <c r="K212" s="206" t="s">
        <v>156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0.084250000000000005</v>
      </c>
      <c r="R212" s="213">
        <f>Q212*H212</f>
        <v>43.304500000000004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157</v>
      </c>
      <c r="AT212" s="215" t="s">
        <v>152</v>
      </c>
      <c r="AU212" s="215" t="s">
        <v>80</v>
      </c>
      <c r="AY212" s="17" t="s">
        <v>149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157</v>
      </c>
      <c r="BM212" s="215" t="s">
        <v>1319</v>
      </c>
    </row>
    <row r="213" s="2" customFormat="1">
      <c r="A213" s="38"/>
      <c r="B213" s="39"/>
      <c r="C213" s="40"/>
      <c r="D213" s="217" t="s">
        <v>159</v>
      </c>
      <c r="E213" s="40"/>
      <c r="F213" s="218" t="s">
        <v>1320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159</v>
      </c>
      <c r="AU213" s="17" t="s">
        <v>80</v>
      </c>
    </row>
    <row r="214" s="2" customFormat="1" ht="16.5" customHeight="1">
      <c r="A214" s="38"/>
      <c r="B214" s="39"/>
      <c r="C214" s="256" t="s">
        <v>557</v>
      </c>
      <c r="D214" s="256" t="s">
        <v>602</v>
      </c>
      <c r="E214" s="257" t="s">
        <v>1321</v>
      </c>
      <c r="F214" s="258" t="s">
        <v>1322</v>
      </c>
      <c r="G214" s="259" t="s">
        <v>174</v>
      </c>
      <c r="H214" s="260">
        <v>4</v>
      </c>
      <c r="I214" s="261"/>
      <c r="J214" s="262">
        <f>ROUND(I214*H214,2)</f>
        <v>0</v>
      </c>
      <c r="K214" s="258" t="s">
        <v>156</v>
      </c>
      <c r="L214" s="263"/>
      <c r="M214" s="264" t="s">
        <v>19</v>
      </c>
      <c r="N214" s="265" t="s">
        <v>43</v>
      </c>
      <c r="O214" s="84"/>
      <c r="P214" s="213">
        <f>O214*H214</f>
        <v>0</v>
      </c>
      <c r="Q214" s="213">
        <v>0.113</v>
      </c>
      <c r="R214" s="213">
        <f>Q214*H214</f>
        <v>0.45200000000000001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201</v>
      </c>
      <c r="AT214" s="215" t="s">
        <v>602</v>
      </c>
      <c r="AU214" s="215" t="s">
        <v>80</v>
      </c>
      <c r="AY214" s="17" t="s">
        <v>149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157</v>
      </c>
      <c r="BM214" s="215" t="s">
        <v>1323</v>
      </c>
    </row>
    <row r="215" s="12" customFormat="1" ht="25.92" customHeight="1">
      <c r="A215" s="12"/>
      <c r="B215" s="188"/>
      <c r="C215" s="189"/>
      <c r="D215" s="190" t="s">
        <v>71</v>
      </c>
      <c r="E215" s="191" t="s">
        <v>989</v>
      </c>
      <c r="F215" s="191" t="s">
        <v>990</v>
      </c>
      <c r="G215" s="189"/>
      <c r="H215" s="189"/>
      <c r="I215" s="192"/>
      <c r="J215" s="193">
        <f>BK215</f>
        <v>0</v>
      </c>
      <c r="K215" s="189"/>
      <c r="L215" s="194"/>
      <c r="M215" s="195"/>
      <c r="N215" s="196"/>
      <c r="O215" s="196"/>
      <c r="P215" s="197">
        <f>SUM(P216:P235)</f>
        <v>0</v>
      </c>
      <c r="Q215" s="196"/>
      <c r="R215" s="197">
        <f>SUM(R216:R235)</f>
        <v>0</v>
      </c>
      <c r="S215" s="196"/>
      <c r="T215" s="198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177</v>
      </c>
      <c r="AT215" s="200" t="s">
        <v>71</v>
      </c>
      <c r="AU215" s="200" t="s">
        <v>72</v>
      </c>
      <c r="AY215" s="199" t="s">
        <v>149</v>
      </c>
      <c r="BK215" s="201">
        <f>SUM(BK216:BK235)</f>
        <v>0</v>
      </c>
    </row>
    <row r="216" s="2" customFormat="1" ht="16.5" customHeight="1">
      <c r="A216" s="38"/>
      <c r="B216" s="39"/>
      <c r="C216" s="256" t="s">
        <v>562</v>
      </c>
      <c r="D216" s="256" t="s">
        <v>602</v>
      </c>
      <c r="E216" s="257" t="s">
        <v>1324</v>
      </c>
      <c r="F216" s="258" t="s">
        <v>1325</v>
      </c>
      <c r="G216" s="259" t="s">
        <v>1326</v>
      </c>
      <c r="H216" s="271"/>
      <c r="I216" s="261"/>
      <c r="J216" s="262">
        <f>ROUND(I216*H216,2)</f>
        <v>0</v>
      </c>
      <c r="K216" s="258" t="s">
        <v>19</v>
      </c>
      <c r="L216" s="263"/>
      <c r="M216" s="264" t="s">
        <v>19</v>
      </c>
      <c r="N216" s="265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201</v>
      </c>
      <c r="AT216" s="215" t="s">
        <v>602</v>
      </c>
      <c r="AU216" s="215" t="s">
        <v>80</v>
      </c>
      <c r="AY216" s="17" t="s">
        <v>149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157</v>
      </c>
      <c r="BM216" s="215" t="s">
        <v>1327</v>
      </c>
    </row>
    <row r="217" s="2" customFormat="1" ht="16.5" customHeight="1">
      <c r="A217" s="38"/>
      <c r="B217" s="39"/>
      <c r="C217" s="204" t="s">
        <v>564</v>
      </c>
      <c r="D217" s="204" t="s">
        <v>152</v>
      </c>
      <c r="E217" s="205" t="s">
        <v>1004</v>
      </c>
      <c r="F217" s="206" t="s">
        <v>1005</v>
      </c>
      <c r="G217" s="207" t="s">
        <v>996</v>
      </c>
      <c r="H217" s="208">
        <v>1</v>
      </c>
      <c r="I217" s="209"/>
      <c r="J217" s="210">
        <f>ROUND(I217*H217,2)</f>
        <v>0</v>
      </c>
      <c r="K217" s="206" t="s">
        <v>19</v>
      </c>
      <c r="L217" s="44"/>
      <c r="M217" s="211" t="s">
        <v>19</v>
      </c>
      <c r="N217" s="212" t="s">
        <v>43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997</v>
      </c>
      <c r="AT217" s="215" t="s">
        <v>152</v>
      </c>
      <c r="AU217" s="215" t="s">
        <v>80</v>
      </c>
      <c r="AY217" s="17" t="s">
        <v>149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80</v>
      </c>
      <c r="BK217" s="216">
        <f>ROUND(I217*H217,2)</f>
        <v>0</v>
      </c>
      <c r="BL217" s="17" t="s">
        <v>997</v>
      </c>
      <c r="BM217" s="215" t="s">
        <v>1328</v>
      </c>
    </row>
    <row r="218" s="2" customFormat="1" ht="16.5" customHeight="1">
      <c r="A218" s="38"/>
      <c r="B218" s="39"/>
      <c r="C218" s="204" t="s">
        <v>569</v>
      </c>
      <c r="D218" s="204" t="s">
        <v>152</v>
      </c>
      <c r="E218" s="205" t="s">
        <v>1329</v>
      </c>
      <c r="F218" s="206" t="s">
        <v>1330</v>
      </c>
      <c r="G218" s="207" t="s">
        <v>1326</v>
      </c>
      <c r="H218" s="272"/>
      <c r="I218" s="209"/>
      <c r="J218" s="210">
        <f>ROUND(I218*H218,2)</f>
        <v>0</v>
      </c>
      <c r="K218" s="206" t="s">
        <v>19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997</v>
      </c>
      <c r="AT218" s="215" t="s">
        <v>152</v>
      </c>
      <c r="AU218" s="215" t="s">
        <v>80</v>
      </c>
      <c r="AY218" s="17" t="s">
        <v>149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997</v>
      </c>
      <c r="BM218" s="215" t="s">
        <v>1331</v>
      </c>
    </row>
    <row r="219" s="2" customFormat="1" ht="16.5" customHeight="1">
      <c r="A219" s="38"/>
      <c r="B219" s="39"/>
      <c r="C219" s="204" t="s">
        <v>573</v>
      </c>
      <c r="D219" s="204" t="s">
        <v>152</v>
      </c>
      <c r="E219" s="205" t="s">
        <v>1332</v>
      </c>
      <c r="F219" s="206" t="s">
        <v>1333</v>
      </c>
      <c r="G219" s="207" t="s">
        <v>1326</v>
      </c>
      <c r="H219" s="272"/>
      <c r="I219" s="209"/>
      <c r="J219" s="210">
        <f>ROUND(I219*H219,2)</f>
        <v>0</v>
      </c>
      <c r="K219" s="206" t="s">
        <v>19</v>
      </c>
      <c r="L219" s="44"/>
      <c r="M219" s="211" t="s">
        <v>19</v>
      </c>
      <c r="N219" s="212" t="s">
        <v>43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997</v>
      </c>
      <c r="AT219" s="215" t="s">
        <v>152</v>
      </c>
      <c r="AU219" s="215" t="s">
        <v>80</v>
      </c>
      <c r="AY219" s="17" t="s">
        <v>149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997</v>
      </c>
      <c r="BM219" s="215" t="s">
        <v>1334</v>
      </c>
    </row>
    <row r="220" s="2" customFormat="1" ht="16.5" customHeight="1">
      <c r="A220" s="38"/>
      <c r="B220" s="39"/>
      <c r="C220" s="204" t="s">
        <v>578</v>
      </c>
      <c r="D220" s="204" t="s">
        <v>152</v>
      </c>
      <c r="E220" s="205" t="s">
        <v>1335</v>
      </c>
      <c r="F220" s="206" t="s">
        <v>1336</v>
      </c>
      <c r="G220" s="207" t="s">
        <v>1326</v>
      </c>
      <c r="H220" s="272"/>
      <c r="I220" s="209"/>
      <c r="J220" s="210">
        <f>ROUND(I220*H220,2)</f>
        <v>0</v>
      </c>
      <c r="K220" s="206" t="s">
        <v>19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997</v>
      </c>
      <c r="AT220" s="215" t="s">
        <v>152</v>
      </c>
      <c r="AU220" s="215" t="s">
        <v>80</v>
      </c>
      <c r="AY220" s="17" t="s">
        <v>149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997</v>
      </c>
      <c r="BM220" s="215" t="s">
        <v>1337</v>
      </c>
    </row>
    <row r="221" s="2" customFormat="1" ht="16.5" customHeight="1">
      <c r="A221" s="38"/>
      <c r="B221" s="39"/>
      <c r="C221" s="204" t="s">
        <v>584</v>
      </c>
      <c r="D221" s="204" t="s">
        <v>152</v>
      </c>
      <c r="E221" s="205" t="s">
        <v>1338</v>
      </c>
      <c r="F221" s="206" t="s">
        <v>1339</v>
      </c>
      <c r="G221" s="207" t="s">
        <v>1326</v>
      </c>
      <c r="H221" s="272"/>
      <c r="I221" s="209"/>
      <c r="J221" s="210">
        <f>ROUND(I221*H221,2)</f>
        <v>0</v>
      </c>
      <c r="K221" s="206" t="s">
        <v>19</v>
      </c>
      <c r="L221" s="44"/>
      <c r="M221" s="211" t="s">
        <v>19</v>
      </c>
      <c r="N221" s="212" t="s">
        <v>43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157</v>
      </c>
      <c r="AT221" s="215" t="s">
        <v>152</v>
      </c>
      <c r="AU221" s="215" t="s">
        <v>80</v>
      </c>
      <c r="AY221" s="17" t="s">
        <v>149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80</v>
      </c>
      <c r="BK221" s="216">
        <f>ROUND(I221*H221,2)</f>
        <v>0</v>
      </c>
      <c r="BL221" s="17" t="s">
        <v>157</v>
      </c>
      <c r="BM221" s="215" t="s">
        <v>1340</v>
      </c>
    </row>
    <row r="222" s="2" customFormat="1" ht="16.5" customHeight="1">
      <c r="A222" s="38"/>
      <c r="B222" s="39"/>
      <c r="C222" s="204" t="s">
        <v>589</v>
      </c>
      <c r="D222" s="204" t="s">
        <v>152</v>
      </c>
      <c r="E222" s="205" t="s">
        <v>1341</v>
      </c>
      <c r="F222" s="206" t="s">
        <v>1342</v>
      </c>
      <c r="G222" s="207" t="s">
        <v>1326</v>
      </c>
      <c r="H222" s="272"/>
      <c r="I222" s="209"/>
      <c r="J222" s="210">
        <f>ROUND(I222*H222,2)</f>
        <v>0</v>
      </c>
      <c r="K222" s="206" t="s">
        <v>19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157</v>
      </c>
      <c r="AT222" s="215" t="s">
        <v>152</v>
      </c>
      <c r="AU222" s="215" t="s">
        <v>80</v>
      </c>
      <c r="AY222" s="17" t="s">
        <v>149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80</v>
      </c>
      <c r="BK222" s="216">
        <f>ROUND(I222*H222,2)</f>
        <v>0</v>
      </c>
      <c r="BL222" s="17" t="s">
        <v>157</v>
      </c>
      <c r="BM222" s="215" t="s">
        <v>1343</v>
      </c>
    </row>
    <row r="223" s="2" customFormat="1" ht="16.5" customHeight="1">
      <c r="A223" s="38"/>
      <c r="B223" s="39"/>
      <c r="C223" s="204" t="s">
        <v>596</v>
      </c>
      <c r="D223" s="204" t="s">
        <v>152</v>
      </c>
      <c r="E223" s="205" t="s">
        <v>1010</v>
      </c>
      <c r="F223" s="206" t="s">
        <v>1008</v>
      </c>
      <c r="G223" s="207" t="s">
        <v>996</v>
      </c>
      <c r="H223" s="208">
        <v>1</v>
      </c>
      <c r="I223" s="209"/>
      <c r="J223" s="210">
        <f>ROUND(I223*H223,2)</f>
        <v>0</v>
      </c>
      <c r="K223" s="206" t="s">
        <v>19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997</v>
      </c>
      <c r="AT223" s="215" t="s">
        <v>152</v>
      </c>
      <c r="AU223" s="215" t="s">
        <v>80</v>
      </c>
      <c r="AY223" s="17" t="s">
        <v>149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997</v>
      </c>
      <c r="BM223" s="215" t="s">
        <v>1344</v>
      </c>
    </row>
    <row r="224" s="2" customFormat="1" ht="16.5" customHeight="1">
      <c r="A224" s="38"/>
      <c r="B224" s="39"/>
      <c r="C224" s="204" t="s">
        <v>601</v>
      </c>
      <c r="D224" s="204" t="s">
        <v>152</v>
      </c>
      <c r="E224" s="205" t="s">
        <v>1345</v>
      </c>
      <c r="F224" s="206" t="s">
        <v>1017</v>
      </c>
      <c r="G224" s="207" t="s">
        <v>996</v>
      </c>
      <c r="H224" s="208">
        <v>1</v>
      </c>
      <c r="I224" s="209"/>
      <c r="J224" s="210">
        <f>ROUND(I224*H224,2)</f>
        <v>0</v>
      </c>
      <c r="K224" s="206" t="s">
        <v>19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997</v>
      </c>
      <c r="AT224" s="215" t="s">
        <v>152</v>
      </c>
      <c r="AU224" s="215" t="s">
        <v>80</v>
      </c>
      <c r="AY224" s="17" t="s">
        <v>149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997</v>
      </c>
      <c r="BM224" s="215" t="s">
        <v>1346</v>
      </c>
    </row>
    <row r="225" s="2" customFormat="1" ht="16.5" customHeight="1">
      <c r="A225" s="38"/>
      <c r="B225" s="39"/>
      <c r="C225" s="204" t="s">
        <v>607</v>
      </c>
      <c r="D225" s="204" t="s">
        <v>152</v>
      </c>
      <c r="E225" s="205" t="s">
        <v>1347</v>
      </c>
      <c r="F225" s="206" t="s">
        <v>1348</v>
      </c>
      <c r="G225" s="207" t="s">
        <v>996</v>
      </c>
      <c r="H225" s="208">
        <v>1</v>
      </c>
      <c r="I225" s="209"/>
      <c r="J225" s="210">
        <f>ROUND(I225*H225,2)</f>
        <v>0</v>
      </c>
      <c r="K225" s="206" t="s">
        <v>19</v>
      </c>
      <c r="L225" s="44"/>
      <c r="M225" s="211" t="s">
        <v>19</v>
      </c>
      <c r="N225" s="212" t="s">
        <v>43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997</v>
      </c>
      <c r="AT225" s="215" t="s">
        <v>152</v>
      </c>
      <c r="AU225" s="215" t="s">
        <v>80</v>
      </c>
      <c r="AY225" s="17" t="s">
        <v>149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80</v>
      </c>
      <c r="BK225" s="216">
        <f>ROUND(I225*H225,2)</f>
        <v>0</v>
      </c>
      <c r="BL225" s="17" t="s">
        <v>997</v>
      </c>
      <c r="BM225" s="215" t="s">
        <v>1349</v>
      </c>
    </row>
    <row r="226" s="2" customFormat="1" ht="16.5" customHeight="1">
      <c r="A226" s="38"/>
      <c r="B226" s="39"/>
      <c r="C226" s="204" t="s">
        <v>611</v>
      </c>
      <c r="D226" s="204" t="s">
        <v>152</v>
      </c>
      <c r="E226" s="205" t="s">
        <v>1350</v>
      </c>
      <c r="F226" s="206" t="s">
        <v>1351</v>
      </c>
      <c r="G226" s="207" t="s">
        <v>185</v>
      </c>
      <c r="H226" s="208">
        <v>174.00999999999999</v>
      </c>
      <c r="I226" s="209"/>
      <c r="J226" s="210">
        <f>ROUND(I226*H226,2)</f>
        <v>0</v>
      </c>
      <c r="K226" s="206" t="s">
        <v>156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157</v>
      </c>
      <c r="AT226" s="215" t="s">
        <v>152</v>
      </c>
      <c r="AU226" s="215" t="s">
        <v>80</v>
      </c>
      <c r="AY226" s="17" t="s">
        <v>149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80</v>
      </c>
      <c r="BK226" s="216">
        <f>ROUND(I226*H226,2)</f>
        <v>0</v>
      </c>
      <c r="BL226" s="17" t="s">
        <v>157</v>
      </c>
      <c r="BM226" s="215" t="s">
        <v>1352</v>
      </c>
    </row>
    <row r="227" s="2" customFormat="1">
      <c r="A227" s="38"/>
      <c r="B227" s="39"/>
      <c r="C227" s="40"/>
      <c r="D227" s="217" t="s">
        <v>159</v>
      </c>
      <c r="E227" s="40"/>
      <c r="F227" s="218" t="s">
        <v>1353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159</v>
      </c>
      <c r="AU227" s="17" t="s">
        <v>80</v>
      </c>
    </row>
    <row r="228" s="2" customFormat="1" ht="16.5" customHeight="1">
      <c r="A228" s="38"/>
      <c r="B228" s="39"/>
      <c r="C228" s="204" t="s">
        <v>616</v>
      </c>
      <c r="D228" s="204" t="s">
        <v>152</v>
      </c>
      <c r="E228" s="205" t="s">
        <v>1354</v>
      </c>
      <c r="F228" s="206" t="s">
        <v>1355</v>
      </c>
      <c r="G228" s="207" t="s">
        <v>185</v>
      </c>
      <c r="H228" s="208">
        <v>1740.01</v>
      </c>
      <c r="I228" s="209"/>
      <c r="J228" s="210">
        <f>ROUND(I228*H228,2)</f>
        <v>0</v>
      </c>
      <c r="K228" s="206" t="s">
        <v>156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157</v>
      </c>
      <c r="AT228" s="215" t="s">
        <v>152</v>
      </c>
      <c r="AU228" s="215" t="s">
        <v>80</v>
      </c>
      <c r="AY228" s="17" t="s">
        <v>149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80</v>
      </c>
      <c r="BK228" s="216">
        <f>ROUND(I228*H228,2)</f>
        <v>0</v>
      </c>
      <c r="BL228" s="17" t="s">
        <v>157</v>
      </c>
      <c r="BM228" s="215" t="s">
        <v>1356</v>
      </c>
    </row>
    <row r="229" s="2" customFormat="1">
      <c r="A229" s="38"/>
      <c r="B229" s="39"/>
      <c r="C229" s="40"/>
      <c r="D229" s="217" t="s">
        <v>159</v>
      </c>
      <c r="E229" s="40"/>
      <c r="F229" s="218" t="s">
        <v>1357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80</v>
      </c>
    </row>
    <row r="230" s="2" customFormat="1" ht="24.15" customHeight="1">
      <c r="A230" s="38"/>
      <c r="B230" s="39"/>
      <c r="C230" s="204" t="s">
        <v>621</v>
      </c>
      <c r="D230" s="204" t="s">
        <v>152</v>
      </c>
      <c r="E230" s="205" t="s">
        <v>1358</v>
      </c>
      <c r="F230" s="206" t="s">
        <v>1359</v>
      </c>
      <c r="G230" s="207" t="s">
        <v>185</v>
      </c>
      <c r="H230" s="208">
        <v>45.600000000000001</v>
      </c>
      <c r="I230" s="209"/>
      <c r="J230" s="210">
        <f>ROUND(I230*H230,2)</f>
        <v>0</v>
      </c>
      <c r="K230" s="206" t="s">
        <v>156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157</v>
      </c>
      <c r="AT230" s="215" t="s">
        <v>152</v>
      </c>
      <c r="AU230" s="215" t="s">
        <v>80</v>
      </c>
      <c r="AY230" s="17" t="s">
        <v>149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80</v>
      </c>
      <c r="BK230" s="216">
        <f>ROUND(I230*H230,2)</f>
        <v>0</v>
      </c>
      <c r="BL230" s="17" t="s">
        <v>157</v>
      </c>
      <c r="BM230" s="215" t="s">
        <v>1360</v>
      </c>
    </row>
    <row r="231" s="2" customFormat="1">
      <c r="A231" s="38"/>
      <c r="B231" s="39"/>
      <c r="C231" s="40"/>
      <c r="D231" s="217" t="s">
        <v>159</v>
      </c>
      <c r="E231" s="40"/>
      <c r="F231" s="218" t="s">
        <v>1361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159</v>
      </c>
      <c r="AU231" s="17" t="s">
        <v>80</v>
      </c>
    </row>
    <row r="232" s="2" customFormat="1" ht="24.15" customHeight="1">
      <c r="A232" s="38"/>
      <c r="B232" s="39"/>
      <c r="C232" s="204" t="s">
        <v>628</v>
      </c>
      <c r="D232" s="204" t="s">
        <v>152</v>
      </c>
      <c r="E232" s="205" t="s">
        <v>1362</v>
      </c>
      <c r="F232" s="206" t="s">
        <v>1363</v>
      </c>
      <c r="G232" s="207" t="s">
        <v>185</v>
      </c>
      <c r="H232" s="208">
        <v>7.2000000000000002</v>
      </c>
      <c r="I232" s="209"/>
      <c r="J232" s="210">
        <f>ROUND(I232*H232,2)</f>
        <v>0</v>
      </c>
      <c r="K232" s="206" t="s">
        <v>156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157</v>
      </c>
      <c r="AT232" s="215" t="s">
        <v>152</v>
      </c>
      <c r="AU232" s="215" t="s">
        <v>80</v>
      </c>
      <c r="AY232" s="17" t="s">
        <v>149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157</v>
      </c>
      <c r="BM232" s="215" t="s">
        <v>1364</v>
      </c>
    </row>
    <row r="233" s="2" customFormat="1">
      <c r="A233" s="38"/>
      <c r="B233" s="39"/>
      <c r="C233" s="40"/>
      <c r="D233" s="217" t="s">
        <v>159</v>
      </c>
      <c r="E233" s="40"/>
      <c r="F233" s="218" t="s">
        <v>1365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159</v>
      </c>
      <c r="AU233" s="17" t="s">
        <v>80</v>
      </c>
    </row>
    <row r="234" s="2" customFormat="1" ht="16.5" customHeight="1">
      <c r="A234" s="38"/>
      <c r="B234" s="39"/>
      <c r="C234" s="204" t="s">
        <v>630</v>
      </c>
      <c r="D234" s="204" t="s">
        <v>152</v>
      </c>
      <c r="E234" s="205" t="s">
        <v>1366</v>
      </c>
      <c r="F234" s="206" t="s">
        <v>1367</v>
      </c>
      <c r="G234" s="207" t="s">
        <v>185</v>
      </c>
      <c r="H234" s="208">
        <v>121.20999999999999</v>
      </c>
      <c r="I234" s="209"/>
      <c r="J234" s="210">
        <f>ROUND(I234*H234,2)</f>
        <v>0</v>
      </c>
      <c r="K234" s="206" t="s">
        <v>156</v>
      </c>
      <c r="L234" s="44"/>
      <c r="M234" s="211" t="s">
        <v>19</v>
      </c>
      <c r="N234" s="212" t="s">
        <v>43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157</v>
      </c>
      <c r="AT234" s="215" t="s">
        <v>152</v>
      </c>
      <c r="AU234" s="215" t="s">
        <v>80</v>
      </c>
      <c r="AY234" s="17" t="s">
        <v>149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80</v>
      </c>
      <c r="BK234" s="216">
        <f>ROUND(I234*H234,2)</f>
        <v>0</v>
      </c>
      <c r="BL234" s="17" t="s">
        <v>157</v>
      </c>
      <c r="BM234" s="215" t="s">
        <v>1368</v>
      </c>
    </row>
    <row r="235" s="2" customFormat="1">
      <c r="A235" s="38"/>
      <c r="B235" s="39"/>
      <c r="C235" s="40"/>
      <c r="D235" s="217" t="s">
        <v>159</v>
      </c>
      <c r="E235" s="40"/>
      <c r="F235" s="218" t="s">
        <v>1369</v>
      </c>
      <c r="G235" s="40"/>
      <c r="H235" s="40"/>
      <c r="I235" s="219"/>
      <c r="J235" s="40"/>
      <c r="K235" s="40"/>
      <c r="L235" s="44"/>
      <c r="M235" s="273"/>
      <c r="N235" s="274"/>
      <c r="O235" s="268"/>
      <c r="P235" s="268"/>
      <c r="Q235" s="268"/>
      <c r="R235" s="268"/>
      <c r="S235" s="268"/>
      <c r="T235" s="27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159</v>
      </c>
      <c r="AU235" s="17" t="s">
        <v>80</v>
      </c>
    </row>
    <row r="236" s="2" customFormat="1" ht="6.96" customHeight="1">
      <c r="A236" s="38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1mUX9ILUO8UfBBYSZsZNqM+qQFAyj9AvWPErOuzJQmRdOlOhloFgMqWCCb/+GkXIupo8UWO68bOQfTDB3FNqGg==" hashValue="TRwLJBEhd3JsEtwGAP/62g6g0aI3YdExjaGrEO3zh21hoQ9E3V/IpA9HJXxgnhest+8zjlAPrbXqmulVylqxnQ==" algorithmName="SHA-512" password="CC35"/>
  <autoFilter ref="C81:K23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5" r:id="rId1" display="https://podminky.urs.cz/item/CS_URS_2024_01/218202016"/>
    <hyperlink ref="F87" r:id="rId2" display="https://podminky.urs.cz/item/CS_URS_2024_01/218204103"/>
    <hyperlink ref="F89" r:id="rId3" display="https://podminky.urs.cz/item/CS_URS_2024_01/218204201"/>
    <hyperlink ref="F91" r:id="rId4" display="https://podminky.urs.cz/item/CS_URS_2024_01/218220300"/>
    <hyperlink ref="F93" r:id="rId5" display="https://podminky.urs.cz/item/CS_URS_2024_01/218100003"/>
    <hyperlink ref="F95" r:id="rId6" display="https://podminky.urs.cz/item/CS_URS_2024_01/218100001"/>
    <hyperlink ref="F97" r:id="rId7" display="https://podminky.urs.cz/item/CS_URS_2024_01/218204011"/>
    <hyperlink ref="F99" r:id="rId8" display="https://podminky.urs.cz/item/CS_URS_2024_01/945421110"/>
    <hyperlink ref="F101" r:id="rId9" display="https://podminky.urs.cz/item/CS_URS_2024_01/210204011"/>
    <hyperlink ref="F105" r:id="rId10" display="https://podminky.urs.cz/item/CS_URS_2024_01/741122134"/>
    <hyperlink ref="F108" r:id="rId11" display="https://podminky.urs.cz/item/CS_URS_2024_01/210100252"/>
    <hyperlink ref="F111" r:id="rId12" display="https://podminky.urs.cz/item/CS_URS_2024_01/741410041"/>
    <hyperlink ref="F114" r:id="rId13" display="https://podminky.urs.cz/item/CS_URS_2024_01/210220301"/>
    <hyperlink ref="F118" r:id="rId14" display="https://podminky.urs.cz/item/CS_URS_2024_01/210220020"/>
    <hyperlink ref="F121" r:id="rId15" display="https://podminky.urs.cz/item/CS_URS_2024_01/210220302"/>
    <hyperlink ref="F124" r:id="rId16" display="https://podminky.urs.cz/item/CS_URS_2024_01/210204201"/>
    <hyperlink ref="F127" r:id="rId17" display="https://podminky.urs.cz/item/CS_URS_2024_01/741231002"/>
    <hyperlink ref="F130" r:id="rId18" display="https://podminky.urs.cz/item/CS_URS_2024_01/741122142"/>
    <hyperlink ref="F133" r:id="rId19" display="https://podminky.urs.cz/item/CS_URS_2024_01/210204103"/>
    <hyperlink ref="F136" r:id="rId20" display="https://podminky.urs.cz/item/CS_URS_2024_01/210204105"/>
    <hyperlink ref="F139" r:id="rId21" display="https://podminky.urs.cz/item/CS_URS_2024_01/210202013"/>
    <hyperlink ref="F143" r:id="rId22" display="https://podminky.urs.cz/item/CS_URS_2024_01/210100096"/>
    <hyperlink ref="F145" r:id="rId23" display="https://podminky.urs.cz/item/CS_URS_2024_01/210100101"/>
    <hyperlink ref="F147" r:id="rId24" display="https://podminky.urs.cz/item/CS_URS_2024_01/011464000"/>
    <hyperlink ref="F149" r:id="rId25" display="https://podminky.urs.cz/item/CS_URS_2024_01/741810003"/>
    <hyperlink ref="F151" r:id="rId26" display="https://podminky.urs.cz/item/CS_URS_2024_01/741810011"/>
    <hyperlink ref="F154" r:id="rId27" display="https://podminky.urs.cz/item/CS_URS_2024_01/460010023"/>
    <hyperlink ref="F156" r:id="rId28" display="https://podminky.urs.cz/item/CS_URS_2024_01/012002000"/>
    <hyperlink ref="F158" r:id="rId29" display="https://podminky.urs.cz/item/CS_URS_2024_01/468051121"/>
    <hyperlink ref="F160" r:id="rId30" display="https://podminky.urs.cz/item/CS_URS_2024_01/460391123"/>
    <hyperlink ref="F162" r:id="rId31" display="https://podminky.urs.cz/item/CS_URS_2024_01/460131113"/>
    <hyperlink ref="F164" r:id="rId32" display="https://podminky.urs.cz/item/CS_URS_2024_01/460080013"/>
    <hyperlink ref="F166" r:id="rId33" display="https://podminky.urs.cz/item/CS_URS_2024_01/871361101"/>
    <hyperlink ref="F169" r:id="rId34" display="https://podminky.urs.cz/item/CS_URS_2024_01/460520172"/>
    <hyperlink ref="F172" r:id="rId35" display="https://podminky.urs.cz/item/CS_URS_2024_01/460161153"/>
    <hyperlink ref="F174" r:id="rId36" display="https://podminky.urs.cz/item/CS_URS_2024_01/460661111"/>
    <hyperlink ref="F176" r:id="rId37" display="https://podminky.urs.cz/item/CS_URS_2024_01/460791213"/>
    <hyperlink ref="F179" r:id="rId38" display="https://podminky.urs.cz/item/CS_URS_2024_01/460671113"/>
    <hyperlink ref="F182" r:id="rId39" display="https://podminky.urs.cz/item/CS_URS_2024_01/460431163"/>
    <hyperlink ref="F184" r:id="rId40" display="https://podminky.urs.cz/item/CS_URS_2024_01/460161313"/>
    <hyperlink ref="F186" r:id="rId41" display="https://podminky.urs.cz/item/CS_URS_2024_01/460791214"/>
    <hyperlink ref="F189" r:id="rId42" display="https://podminky.urs.cz/item/CS_URS_2024_01/460742131"/>
    <hyperlink ref="F191" r:id="rId43" display="https://podminky.urs.cz/item/CS_URS_2024_01/460431333"/>
    <hyperlink ref="F193" r:id="rId44" display="https://podminky.urs.cz/item/CS_URS_2024_01/460281111"/>
    <hyperlink ref="F195" r:id="rId45" display="https://podminky.urs.cz/item/CS_URS_2024_01/460281121"/>
    <hyperlink ref="F197" r:id="rId46" display="https://podminky.urs.cz/item/CS_URS_2024_01/468041123"/>
    <hyperlink ref="F199" r:id="rId47" display="https://podminky.urs.cz/item/CS_URS_2024_01/468041112"/>
    <hyperlink ref="F201" r:id="rId48" display="https://podminky.urs.cz/item/CS_URS_2024_01/468011143"/>
    <hyperlink ref="F203" r:id="rId49" display="https://podminky.urs.cz/item/CS_URS_2024_01/468011131"/>
    <hyperlink ref="F205" r:id="rId50" display="https://podminky.urs.cz/item/CS_URS_2024_01/460871132"/>
    <hyperlink ref="F207" r:id="rId51" display="https://podminky.urs.cz/item/CS_URS_2024_01/460871172"/>
    <hyperlink ref="F209" r:id="rId52" display="https://podminky.urs.cz/item/CS_URS_2024_01/576153311"/>
    <hyperlink ref="F211" r:id="rId53" display="https://podminky.urs.cz/item/CS_URS_2024_01/468021212"/>
    <hyperlink ref="F213" r:id="rId54" display="https://podminky.urs.cz/item/CS_URS_2024_01/460881612"/>
    <hyperlink ref="F227" r:id="rId55" display="https://podminky.urs.cz/item/CS_URS_2024_01/469972111"/>
    <hyperlink ref="F229" r:id="rId56" display="https://podminky.urs.cz/item/CS_URS_2024_01/469972121"/>
    <hyperlink ref="F231" r:id="rId57" display="https://podminky.urs.cz/item/CS_URS_2024_01/469973120"/>
    <hyperlink ref="F233" r:id="rId58" display="https://podminky.urs.cz/item/CS_URS_2024_01/469973125"/>
    <hyperlink ref="F235" r:id="rId59" display="https://podminky.urs.cz/item/CS_URS_2024_01/46036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parteru - 1. etapa, Masarykova ulice – Trnovany,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1370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ROUND((SUM(BE84:BE128)),  2)</f>
        <v>0</v>
      </c>
      <c r="G33" s="38"/>
      <c r="H33" s="38"/>
      <c r="I33" s="148">
        <v>0.20999999999999999</v>
      </c>
      <c r="J33" s="147">
        <f>ROUND(((SUM(BE84:BE128))*I33),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ROUND((SUM(BF84:BF128)),  2)</f>
        <v>0</v>
      </c>
      <c r="G34" s="38"/>
      <c r="H34" s="38"/>
      <c r="I34" s="148">
        <v>0.12</v>
      </c>
      <c r="J34" s="147">
        <f>ROUND(((SUM(BF84:BF128))*I34),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ROUND((SUM(BG84:BG128)),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ROUND((SUM(BH84:BH128)),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ROUND((SUM(BI84:BI128)),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parteru - 1. etapa, Masarykova ulice – Trnovany,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03 - Příprava ploch pro zeleň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Teplice - Trnovany</v>
      </c>
      <c r="G52" s="40"/>
      <c r="H52" s="40"/>
      <c r="I52" s="32" t="s">
        <v>23</v>
      </c>
      <c r="J52" s="72" t="str">
        <f>IF(J12="","",J12)</f>
        <v>5. 3. 2024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1371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1372</v>
      </c>
      <c r="E62" s="174"/>
      <c r="F62" s="174"/>
      <c r="G62" s="174"/>
      <c r="H62" s="174"/>
      <c r="I62" s="174"/>
      <c r="J62" s="175">
        <f>J105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1373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130</v>
      </c>
      <c r="E64" s="174"/>
      <c r="F64" s="174"/>
      <c r="G64" s="174"/>
      <c r="H64" s="174"/>
      <c r="I64" s="174"/>
      <c r="J64" s="175">
        <f>J126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parteru - 1. etapa, Masarykova ulice – Trnovany, Teplice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03 - Příprava ploch pro zeleň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k.ú. Teplice - Trnovany</v>
      </c>
      <c r="G78" s="40"/>
      <c r="H78" s="40"/>
      <c r="I78" s="32" t="s">
        <v>23</v>
      </c>
      <c r="J78" s="72" t="str">
        <f>IF(J12="","",J12)</f>
        <v>5. 3. 2024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Teplice</v>
      </c>
      <c r="G80" s="40"/>
      <c r="H80" s="40"/>
      <c r="I80" s="32" t="s">
        <v>31</v>
      </c>
      <c r="J80" s="36" t="str">
        <f>E21</f>
        <v>PROJEKTY CHLADNÝ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136</v>
      </c>
      <c r="D83" s="180" t="s">
        <v>57</v>
      </c>
      <c r="E83" s="180" t="s">
        <v>53</v>
      </c>
      <c r="F83" s="180" t="s">
        <v>54</v>
      </c>
      <c r="G83" s="180" t="s">
        <v>137</v>
      </c>
      <c r="H83" s="180" t="s">
        <v>138</v>
      </c>
      <c r="I83" s="180" t="s">
        <v>139</v>
      </c>
      <c r="J83" s="180" t="s">
        <v>97</v>
      </c>
      <c r="K83" s="181" t="s">
        <v>140</v>
      </c>
      <c r="L83" s="182"/>
      <c r="M83" s="92" t="s">
        <v>19</v>
      </c>
      <c r="N83" s="93" t="s">
        <v>42</v>
      </c>
      <c r="O83" s="93" t="s">
        <v>141</v>
      </c>
      <c r="P83" s="93" t="s">
        <v>142</v>
      </c>
      <c r="Q83" s="93" t="s">
        <v>143</v>
      </c>
      <c r="R83" s="93" t="s">
        <v>144</v>
      </c>
      <c r="S83" s="93" t="s">
        <v>145</v>
      </c>
      <c r="T83" s="94" t="s">
        <v>146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147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294.10375019999998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71</v>
      </c>
      <c r="AU84" s="17" t="s">
        <v>98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71</v>
      </c>
      <c r="E85" s="191" t="s">
        <v>148</v>
      </c>
      <c r="F85" s="191" t="s">
        <v>148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P86+P105+P113+P126</f>
        <v>0</v>
      </c>
      <c r="Q85" s="196"/>
      <c r="R85" s="197">
        <f>R86+R105+R113+R126</f>
        <v>294.10375019999998</v>
      </c>
      <c r="S85" s="196"/>
      <c r="T85" s="198">
        <f>T86+T105+T113+T126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80</v>
      </c>
      <c r="AT85" s="200" t="s">
        <v>71</v>
      </c>
      <c r="AU85" s="200" t="s">
        <v>72</v>
      </c>
      <c r="AY85" s="199" t="s">
        <v>149</v>
      </c>
      <c r="BK85" s="201">
        <f>BK86+BK105+BK113+BK126</f>
        <v>0</v>
      </c>
    </row>
    <row r="86" s="12" customFormat="1" ht="22.8" customHeight="1">
      <c r="A86" s="12"/>
      <c r="B86" s="188"/>
      <c r="C86" s="189"/>
      <c r="D86" s="190" t="s">
        <v>71</v>
      </c>
      <c r="E86" s="202" t="s">
        <v>1374</v>
      </c>
      <c r="F86" s="202" t="s">
        <v>1375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SUM(P87:P104)</f>
        <v>0</v>
      </c>
      <c r="Q86" s="196"/>
      <c r="R86" s="197">
        <f>SUM(R87:R104)</f>
        <v>149.38975019999998</v>
      </c>
      <c r="S86" s="196"/>
      <c r="T86" s="198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80</v>
      </c>
      <c r="AT86" s="200" t="s">
        <v>71</v>
      </c>
      <c r="AU86" s="200" t="s">
        <v>80</v>
      </c>
      <c r="AY86" s="199" t="s">
        <v>149</v>
      </c>
      <c r="BK86" s="201">
        <f>SUM(BK87:BK104)</f>
        <v>0</v>
      </c>
    </row>
    <row r="87" s="2" customFormat="1" ht="33" customHeight="1">
      <c r="A87" s="38"/>
      <c r="B87" s="39"/>
      <c r="C87" s="204" t="s">
        <v>80</v>
      </c>
      <c r="D87" s="204" t="s">
        <v>152</v>
      </c>
      <c r="E87" s="205" t="s">
        <v>1376</v>
      </c>
      <c r="F87" s="206" t="s">
        <v>1377</v>
      </c>
      <c r="G87" s="207" t="s">
        <v>427</v>
      </c>
      <c r="H87" s="208">
        <v>232</v>
      </c>
      <c r="I87" s="209"/>
      <c r="J87" s="210">
        <f>ROUND(I87*H87,2)</f>
        <v>0</v>
      </c>
      <c r="K87" s="206" t="s">
        <v>156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0.20477000000000001</v>
      </c>
      <c r="R87" s="213">
        <f>Q87*H87</f>
        <v>47.506640000000004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157</v>
      </c>
      <c r="AT87" s="215" t="s">
        <v>152</v>
      </c>
      <c r="AU87" s="215" t="s">
        <v>82</v>
      </c>
      <c r="AY87" s="17" t="s">
        <v>149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157</v>
      </c>
      <c r="BM87" s="215" t="s">
        <v>1378</v>
      </c>
    </row>
    <row r="88" s="2" customFormat="1">
      <c r="A88" s="38"/>
      <c r="B88" s="39"/>
      <c r="C88" s="40"/>
      <c r="D88" s="217" t="s">
        <v>159</v>
      </c>
      <c r="E88" s="40"/>
      <c r="F88" s="218" t="s">
        <v>1379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159</v>
      </c>
      <c r="AU88" s="17" t="s">
        <v>82</v>
      </c>
    </row>
    <row r="89" s="2" customFormat="1" ht="16.5" customHeight="1">
      <c r="A89" s="38"/>
      <c r="B89" s="39"/>
      <c r="C89" s="256" t="s">
        <v>82</v>
      </c>
      <c r="D89" s="256" t="s">
        <v>602</v>
      </c>
      <c r="E89" s="257" t="s">
        <v>1380</v>
      </c>
      <c r="F89" s="258" t="s">
        <v>1381</v>
      </c>
      <c r="G89" s="259" t="s">
        <v>155</v>
      </c>
      <c r="H89" s="260">
        <v>1</v>
      </c>
      <c r="I89" s="261"/>
      <c r="J89" s="262">
        <f>ROUND(I89*H89,2)</f>
        <v>0</v>
      </c>
      <c r="K89" s="258" t="s">
        <v>156</v>
      </c>
      <c r="L89" s="263"/>
      <c r="M89" s="264" t="s">
        <v>19</v>
      </c>
      <c r="N89" s="265" t="s">
        <v>43</v>
      </c>
      <c r="O89" s="84"/>
      <c r="P89" s="213">
        <f>O89*H89</f>
        <v>0</v>
      </c>
      <c r="Q89" s="213">
        <v>0.00029</v>
      </c>
      <c r="R89" s="213">
        <f>Q89*H89</f>
        <v>0.00029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201</v>
      </c>
      <c r="AT89" s="215" t="s">
        <v>602</v>
      </c>
      <c r="AU89" s="215" t="s">
        <v>82</v>
      </c>
      <c r="AY89" s="17" t="s">
        <v>149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157</v>
      </c>
      <c r="BM89" s="215" t="s">
        <v>1382</v>
      </c>
    </row>
    <row r="90" s="2" customFormat="1" ht="24.15" customHeight="1">
      <c r="A90" s="38"/>
      <c r="B90" s="39"/>
      <c r="C90" s="204" t="s">
        <v>165</v>
      </c>
      <c r="D90" s="204" t="s">
        <v>152</v>
      </c>
      <c r="E90" s="205" t="s">
        <v>1383</v>
      </c>
      <c r="F90" s="206" t="s">
        <v>1384</v>
      </c>
      <c r="G90" s="207" t="s">
        <v>174</v>
      </c>
      <c r="H90" s="208">
        <v>139.19999999999999</v>
      </c>
      <c r="I90" s="209"/>
      <c r="J90" s="210">
        <f>ROUND(I90*H90,2)</f>
        <v>0</v>
      </c>
      <c r="K90" s="206" t="s">
        <v>156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0.00031</v>
      </c>
      <c r="R90" s="213">
        <f>Q90*H90</f>
        <v>0.043151999999999996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157</v>
      </c>
      <c r="AT90" s="215" t="s">
        <v>152</v>
      </c>
      <c r="AU90" s="215" t="s">
        <v>82</v>
      </c>
      <c r="AY90" s="17" t="s">
        <v>149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157</v>
      </c>
      <c r="BM90" s="215" t="s">
        <v>1385</v>
      </c>
    </row>
    <row r="91" s="2" customFormat="1">
      <c r="A91" s="38"/>
      <c r="B91" s="39"/>
      <c r="C91" s="40"/>
      <c r="D91" s="217" t="s">
        <v>159</v>
      </c>
      <c r="E91" s="40"/>
      <c r="F91" s="218" t="s">
        <v>1386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159</v>
      </c>
      <c r="AU91" s="17" t="s">
        <v>82</v>
      </c>
    </row>
    <row r="92" s="13" customFormat="1">
      <c r="A92" s="13"/>
      <c r="B92" s="222"/>
      <c r="C92" s="223"/>
      <c r="D92" s="224" t="s">
        <v>170</v>
      </c>
      <c r="E92" s="225" t="s">
        <v>19</v>
      </c>
      <c r="F92" s="226" t="s">
        <v>1387</v>
      </c>
      <c r="G92" s="223"/>
      <c r="H92" s="227">
        <v>139.19999999999999</v>
      </c>
      <c r="I92" s="228"/>
      <c r="J92" s="223"/>
      <c r="K92" s="223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170</v>
      </c>
      <c r="AU92" s="233" t="s">
        <v>82</v>
      </c>
      <c r="AV92" s="13" t="s">
        <v>82</v>
      </c>
      <c r="AW92" s="13" t="s">
        <v>33</v>
      </c>
      <c r="AX92" s="13" t="s">
        <v>80</v>
      </c>
      <c r="AY92" s="233" t="s">
        <v>149</v>
      </c>
    </row>
    <row r="93" s="2" customFormat="1" ht="16.5" customHeight="1">
      <c r="A93" s="38"/>
      <c r="B93" s="39"/>
      <c r="C93" s="256" t="s">
        <v>157</v>
      </c>
      <c r="D93" s="256" t="s">
        <v>602</v>
      </c>
      <c r="E93" s="257" t="s">
        <v>1388</v>
      </c>
      <c r="F93" s="258" t="s">
        <v>1389</v>
      </c>
      <c r="G93" s="259" t="s">
        <v>174</v>
      </c>
      <c r="H93" s="260">
        <v>164.88200000000001</v>
      </c>
      <c r="I93" s="261"/>
      <c r="J93" s="262">
        <f>ROUND(I93*H93,2)</f>
        <v>0</v>
      </c>
      <c r="K93" s="258" t="s">
        <v>156</v>
      </c>
      <c r="L93" s="263"/>
      <c r="M93" s="264" t="s">
        <v>19</v>
      </c>
      <c r="N93" s="265" t="s">
        <v>43</v>
      </c>
      <c r="O93" s="84"/>
      <c r="P93" s="213">
        <f>O93*H93</f>
        <v>0</v>
      </c>
      <c r="Q93" s="213">
        <v>0.00010000000000000001</v>
      </c>
      <c r="R93" s="213">
        <f>Q93*H93</f>
        <v>0.016488200000000001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201</v>
      </c>
      <c r="AT93" s="215" t="s">
        <v>602</v>
      </c>
      <c r="AU93" s="215" t="s">
        <v>82</v>
      </c>
      <c r="AY93" s="17" t="s">
        <v>149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157</v>
      </c>
      <c r="BM93" s="215" t="s">
        <v>1390</v>
      </c>
    </row>
    <row r="94" s="13" customFormat="1">
      <c r="A94" s="13"/>
      <c r="B94" s="222"/>
      <c r="C94" s="223"/>
      <c r="D94" s="224" t="s">
        <v>170</v>
      </c>
      <c r="E94" s="223"/>
      <c r="F94" s="226" t="s">
        <v>1391</v>
      </c>
      <c r="G94" s="223"/>
      <c r="H94" s="227">
        <v>164.88200000000001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170</v>
      </c>
      <c r="AU94" s="233" t="s">
        <v>82</v>
      </c>
      <c r="AV94" s="13" t="s">
        <v>82</v>
      </c>
      <c r="AW94" s="13" t="s">
        <v>4</v>
      </c>
      <c r="AX94" s="13" t="s">
        <v>80</v>
      </c>
      <c r="AY94" s="233" t="s">
        <v>149</v>
      </c>
    </row>
    <row r="95" s="2" customFormat="1" ht="16.5" customHeight="1">
      <c r="A95" s="38"/>
      <c r="B95" s="39"/>
      <c r="C95" s="204" t="s">
        <v>177</v>
      </c>
      <c r="D95" s="204" t="s">
        <v>152</v>
      </c>
      <c r="E95" s="205" t="s">
        <v>1392</v>
      </c>
      <c r="F95" s="206" t="s">
        <v>1393</v>
      </c>
      <c r="G95" s="207" t="s">
        <v>996</v>
      </c>
      <c r="H95" s="208">
        <v>3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0.0050600000000000003</v>
      </c>
      <c r="R95" s="213">
        <f>Q95*H95</f>
        <v>0.015180000000000001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157</v>
      </c>
      <c r="AT95" s="215" t="s">
        <v>152</v>
      </c>
      <c r="AU95" s="215" t="s">
        <v>82</v>
      </c>
      <c r="AY95" s="17" t="s">
        <v>149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157</v>
      </c>
      <c r="BM95" s="215" t="s">
        <v>1394</v>
      </c>
    </row>
    <row r="96" s="2" customFormat="1" ht="24.15" customHeight="1">
      <c r="A96" s="38"/>
      <c r="B96" s="39"/>
      <c r="C96" s="204" t="s">
        <v>182</v>
      </c>
      <c r="D96" s="204" t="s">
        <v>152</v>
      </c>
      <c r="E96" s="205" t="s">
        <v>1395</v>
      </c>
      <c r="F96" s="206" t="s">
        <v>1396</v>
      </c>
      <c r="G96" s="207" t="s">
        <v>193</v>
      </c>
      <c r="H96" s="208">
        <v>86.799999999999997</v>
      </c>
      <c r="I96" s="209"/>
      <c r="J96" s="210">
        <f>ROUND(I96*H96,2)</f>
        <v>0</v>
      </c>
      <c r="K96" s="206" t="s">
        <v>156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157</v>
      </c>
      <c r="AT96" s="215" t="s">
        <v>152</v>
      </c>
      <c r="AU96" s="215" t="s">
        <v>82</v>
      </c>
      <c r="AY96" s="17" t="s">
        <v>149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157</v>
      </c>
      <c r="BM96" s="215" t="s">
        <v>1397</v>
      </c>
    </row>
    <row r="97" s="2" customFormat="1">
      <c r="A97" s="38"/>
      <c r="B97" s="39"/>
      <c r="C97" s="40"/>
      <c r="D97" s="217" t="s">
        <v>159</v>
      </c>
      <c r="E97" s="40"/>
      <c r="F97" s="218" t="s">
        <v>1398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159</v>
      </c>
      <c r="AU97" s="17" t="s">
        <v>82</v>
      </c>
    </row>
    <row r="98" s="13" customFormat="1">
      <c r="A98" s="13"/>
      <c r="B98" s="222"/>
      <c r="C98" s="223"/>
      <c r="D98" s="224" t="s">
        <v>170</v>
      </c>
      <c r="E98" s="225" t="s">
        <v>19</v>
      </c>
      <c r="F98" s="226" t="s">
        <v>1399</v>
      </c>
      <c r="G98" s="223"/>
      <c r="H98" s="227">
        <v>86.799999999999997</v>
      </c>
      <c r="I98" s="228"/>
      <c r="J98" s="223"/>
      <c r="K98" s="223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170</v>
      </c>
      <c r="AU98" s="233" t="s">
        <v>82</v>
      </c>
      <c r="AV98" s="13" t="s">
        <v>82</v>
      </c>
      <c r="AW98" s="13" t="s">
        <v>33</v>
      </c>
      <c r="AX98" s="13" t="s">
        <v>80</v>
      </c>
      <c r="AY98" s="233" t="s">
        <v>149</v>
      </c>
    </row>
    <row r="99" s="2" customFormat="1" ht="24.15" customHeight="1">
      <c r="A99" s="38"/>
      <c r="B99" s="39"/>
      <c r="C99" s="204" t="s">
        <v>190</v>
      </c>
      <c r="D99" s="204" t="s">
        <v>152</v>
      </c>
      <c r="E99" s="205" t="s">
        <v>1400</v>
      </c>
      <c r="F99" s="206" t="s">
        <v>1401</v>
      </c>
      <c r="G99" s="207" t="s">
        <v>193</v>
      </c>
      <c r="H99" s="208">
        <v>484.80000000000001</v>
      </c>
      <c r="I99" s="209"/>
      <c r="J99" s="210">
        <f>ROUND(I99*H99,2)</f>
        <v>0</v>
      </c>
      <c r="K99" s="206" t="s">
        <v>156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157</v>
      </c>
      <c r="AT99" s="215" t="s">
        <v>152</v>
      </c>
      <c r="AU99" s="215" t="s">
        <v>82</v>
      </c>
      <c r="AY99" s="17" t="s">
        <v>149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157</v>
      </c>
      <c r="BM99" s="215" t="s">
        <v>1402</v>
      </c>
    </row>
    <row r="100" s="2" customFormat="1">
      <c r="A100" s="38"/>
      <c r="B100" s="39"/>
      <c r="C100" s="40"/>
      <c r="D100" s="217" t="s">
        <v>159</v>
      </c>
      <c r="E100" s="40"/>
      <c r="F100" s="218" t="s">
        <v>1403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159</v>
      </c>
      <c r="AU100" s="17" t="s">
        <v>82</v>
      </c>
    </row>
    <row r="101" s="14" customFormat="1">
      <c r="A101" s="14"/>
      <c r="B101" s="234"/>
      <c r="C101" s="235"/>
      <c r="D101" s="224" t="s">
        <v>170</v>
      </c>
      <c r="E101" s="236" t="s">
        <v>19</v>
      </c>
      <c r="F101" s="237" t="s">
        <v>1404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170</v>
      </c>
      <c r="AU101" s="243" t="s">
        <v>82</v>
      </c>
      <c r="AV101" s="14" t="s">
        <v>80</v>
      </c>
      <c r="AW101" s="14" t="s">
        <v>33</v>
      </c>
      <c r="AX101" s="14" t="s">
        <v>72</v>
      </c>
      <c r="AY101" s="243" t="s">
        <v>149</v>
      </c>
    </row>
    <row r="102" s="13" customFormat="1">
      <c r="A102" s="13"/>
      <c r="B102" s="222"/>
      <c r="C102" s="223"/>
      <c r="D102" s="224" t="s">
        <v>170</v>
      </c>
      <c r="E102" s="225" t="s">
        <v>19</v>
      </c>
      <c r="F102" s="226" t="s">
        <v>1405</v>
      </c>
      <c r="G102" s="223"/>
      <c r="H102" s="227">
        <v>484.80000000000001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170</v>
      </c>
      <c r="AU102" s="233" t="s">
        <v>82</v>
      </c>
      <c r="AV102" s="13" t="s">
        <v>82</v>
      </c>
      <c r="AW102" s="13" t="s">
        <v>33</v>
      </c>
      <c r="AX102" s="13" t="s">
        <v>80</v>
      </c>
      <c r="AY102" s="233" t="s">
        <v>149</v>
      </c>
    </row>
    <row r="103" s="2" customFormat="1" ht="16.5" customHeight="1">
      <c r="A103" s="38"/>
      <c r="B103" s="39"/>
      <c r="C103" s="256" t="s">
        <v>201</v>
      </c>
      <c r="D103" s="256" t="s">
        <v>602</v>
      </c>
      <c r="E103" s="257" t="s">
        <v>1406</v>
      </c>
      <c r="F103" s="258" t="s">
        <v>1404</v>
      </c>
      <c r="G103" s="259" t="s">
        <v>193</v>
      </c>
      <c r="H103" s="260">
        <v>484.80000000000001</v>
      </c>
      <c r="I103" s="261"/>
      <c r="J103" s="262">
        <f>ROUND(I103*H103,2)</f>
        <v>0</v>
      </c>
      <c r="K103" s="258" t="s">
        <v>19</v>
      </c>
      <c r="L103" s="263"/>
      <c r="M103" s="264" t="s">
        <v>19</v>
      </c>
      <c r="N103" s="265" t="s">
        <v>43</v>
      </c>
      <c r="O103" s="84"/>
      <c r="P103" s="213">
        <f>O103*H103</f>
        <v>0</v>
      </c>
      <c r="Q103" s="213">
        <v>0.20999999999999999</v>
      </c>
      <c r="R103" s="213">
        <f>Q103*H103</f>
        <v>101.80799999999999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201</v>
      </c>
      <c r="AT103" s="215" t="s">
        <v>602</v>
      </c>
      <c r="AU103" s="215" t="s">
        <v>82</v>
      </c>
      <c r="AY103" s="17" t="s">
        <v>149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157</v>
      </c>
      <c r="BM103" s="215" t="s">
        <v>1407</v>
      </c>
    </row>
    <row r="104" s="2" customFormat="1">
      <c r="A104" s="38"/>
      <c r="B104" s="39"/>
      <c r="C104" s="40"/>
      <c r="D104" s="224" t="s">
        <v>248</v>
      </c>
      <c r="E104" s="40"/>
      <c r="F104" s="255" t="s">
        <v>1408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248</v>
      </c>
      <c r="AU104" s="17" t="s">
        <v>82</v>
      </c>
    </row>
    <row r="105" s="12" customFormat="1" ht="22.8" customHeight="1">
      <c r="A105" s="12"/>
      <c r="B105" s="188"/>
      <c r="C105" s="189"/>
      <c r="D105" s="190" t="s">
        <v>71</v>
      </c>
      <c r="E105" s="202" t="s">
        <v>1409</v>
      </c>
      <c r="F105" s="202" t="s">
        <v>1410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SUM(P106:P112)</f>
        <v>0</v>
      </c>
      <c r="Q105" s="196"/>
      <c r="R105" s="197">
        <f>SUM(R106:R112)</f>
        <v>0</v>
      </c>
      <c r="S105" s="196"/>
      <c r="T105" s="198">
        <f>SUM(T106:T112)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80</v>
      </c>
      <c r="AT105" s="200" t="s">
        <v>71</v>
      </c>
      <c r="AU105" s="200" t="s">
        <v>80</v>
      </c>
      <c r="AY105" s="199" t="s">
        <v>149</v>
      </c>
      <c r="BK105" s="201">
        <f>SUM(BK106:BK112)</f>
        <v>0</v>
      </c>
    </row>
    <row r="106" s="2" customFormat="1" ht="33" customHeight="1">
      <c r="A106" s="38"/>
      <c r="B106" s="39"/>
      <c r="C106" s="204" t="s">
        <v>210</v>
      </c>
      <c r="D106" s="204" t="s">
        <v>152</v>
      </c>
      <c r="E106" s="205" t="s">
        <v>1411</v>
      </c>
      <c r="F106" s="206" t="s">
        <v>1412</v>
      </c>
      <c r="G106" s="207" t="s">
        <v>174</v>
      </c>
      <c r="H106" s="208">
        <v>318</v>
      </c>
      <c r="I106" s="209"/>
      <c r="J106" s="210">
        <f>ROUND(I106*H106,2)</f>
        <v>0</v>
      </c>
      <c r="K106" s="206" t="s">
        <v>156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157</v>
      </c>
      <c r="AT106" s="215" t="s">
        <v>152</v>
      </c>
      <c r="AU106" s="215" t="s">
        <v>82</v>
      </c>
      <c r="AY106" s="17" t="s">
        <v>149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157</v>
      </c>
      <c r="BM106" s="215" t="s">
        <v>1413</v>
      </c>
    </row>
    <row r="107" s="2" customFormat="1">
      <c r="A107" s="38"/>
      <c r="B107" s="39"/>
      <c r="C107" s="40"/>
      <c r="D107" s="217" t="s">
        <v>159</v>
      </c>
      <c r="E107" s="40"/>
      <c r="F107" s="218" t="s">
        <v>1414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159</v>
      </c>
      <c r="AU107" s="17" t="s">
        <v>82</v>
      </c>
    </row>
    <row r="108" s="2" customFormat="1" ht="24.15" customHeight="1">
      <c r="A108" s="38"/>
      <c r="B108" s="39"/>
      <c r="C108" s="204" t="s">
        <v>217</v>
      </c>
      <c r="D108" s="204" t="s">
        <v>152</v>
      </c>
      <c r="E108" s="205" t="s">
        <v>1415</v>
      </c>
      <c r="F108" s="206" t="s">
        <v>1416</v>
      </c>
      <c r="G108" s="207" t="s">
        <v>174</v>
      </c>
      <c r="H108" s="208">
        <v>318</v>
      </c>
      <c r="I108" s="209"/>
      <c r="J108" s="210">
        <f>ROUND(I108*H108,2)</f>
        <v>0</v>
      </c>
      <c r="K108" s="206" t="s">
        <v>156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157</v>
      </c>
      <c r="AT108" s="215" t="s">
        <v>152</v>
      </c>
      <c r="AU108" s="215" t="s">
        <v>82</v>
      </c>
      <c r="AY108" s="17" t="s">
        <v>149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157</v>
      </c>
      <c r="BM108" s="215" t="s">
        <v>1417</v>
      </c>
    </row>
    <row r="109" s="2" customFormat="1">
      <c r="A109" s="38"/>
      <c r="B109" s="39"/>
      <c r="C109" s="40"/>
      <c r="D109" s="217" t="s">
        <v>159</v>
      </c>
      <c r="E109" s="40"/>
      <c r="F109" s="218" t="s">
        <v>1418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159</v>
      </c>
      <c r="AU109" s="17" t="s">
        <v>82</v>
      </c>
    </row>
    <row r="110" s="2" customFormat="1">
      <c r="A110" s="38"/>
      <c r="B110" s="39"/>
      <c r="C110" s="40"/>
      <c r="D110" s="224" t="s">
        <v>248</v>
      </c>
      <c r="E110" s="40"/>
      <c r="F110" s="255" t="s">
        <v>1419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248</v>
      </c>
      <c r="AU110" s="17" t="s">
        <v>82</v>
      </c>
    </row>
    <row r="111" s="14" customFormat="1">
      <c r="A111" s="14"/>
      <c r="B111" s="234"/>
      <c r="C111" s="235"/>
      <c r="D111" s="224" t="s">
        <v>170</v>
      </c>
      <c r="E111" s="236" t="s">
        <v>19</v>
      </c>
      <c r="F111" s="237" t="s">
        <v>1420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170</v>
      </c>
      <c r="AU111" s="243" t="s">
        <v>82</v>
      </c>
      <c r="AV111" s="14" t="s">
        <v>80</v>
      </c>
      <c r="AW111" s="14" t="s">
        <v>33</v>
      </c>
      <c r="AX111" s="14" t="s">
        <v>72</v>
      </c>
      <c r="AY111" s="243" t="s">
        <v>149</v>
      </c>
    </row>
    <row r="112" s="13" customFormat="1">
      <c r="A112" s="13"/>
      <c r="B112" s="222"/>
      <c r="C112" s="223"/>
      <c r="D112" s="224" t="s">
        <v>170</v>
      </c>
      <c r="E112" s="225" t="s">
        <v>19</v>
      </c>
      <c r="F112" s="226" t="s">
        <v>1421</v>
      </c>
      <c r="G112" s="223"/>
      <c r="H112" s="227">
        <v>318</v>
      </c>
      <c r="I112" s="228"/>
      <c r="J112" s="223"/>
      <c r="K112" s="223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170</v>
      </c>
      <c r="AU112" s="233" t="s">
        <v>82</v>
      </c>
      <c r="AV112" s="13" t="s">
        <v>82</v>
      </c>
      <c r="AW112" s="13" t="s">
        <v>33</v>
      </c>
      <c r="AX112" s="13" t="s">
        <v>80</v>
      </c>
      <c r="AY112" s="233" t="s">
        <v>149</v>
      </c>
    </row>
    <row r="113" s="12" customFormat="1" ht="22.8" customHeight="1">
      <c r="A113" s="12"/>
      <c r="B113" s="188"/>
      <c r="C113" s="189"/>
      <c r="D113" s="190" t="s">
        <v>71</v>
      </c>
      <c r="E113" s="202" t="s">
        <v>1422</v>
      </c>
      <c r="F113" s="202" t="s">
        <v>1423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SUM(P114:P125)</f>
        <v>0</v>
      </c>
      <c r="Q113" s="196"/>
      <c r="R113" s="197">
        <f>SUM(R114:R125)</f>
        <v>144.714</v>
      </c>
      <c r="S113" s="196"/>
      <c r="T113" s="198">
        <f>SUM(T114:T125)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80</v>
      </c>
      <c r="AT113" s="200" t="s">
        <v>71</v>
      </c>
      <c r="AU113" s="200" t="s">
        <v>80</v>
      </c>
      <c r="AY113" s="199" t="s">
        <v>149</v>
      </c>
      <c r="BK113" s="201">
        <f>SUM(BK114:BK125)</f>
        <v>0</v>
      </c>
    </row>
    <row r="114" s="2" customFormat="1" ht="16.5" customHeight="1">
      <c r="A114" s="38"/>
      <c r="B114" s="39"/>
      <c r="C114" s="204" t="s">
        <v>223</v>
      </c>
      <c r="D114" s="204" t="s">
        <v>152</v>
      </c>
      <c r="E114" s="205" t="s">
        <v>1424</v>
      </c>
      <c r="F114" s="206" t="s">
        <v>1425</v>
      </c>
      <c r="G114" s="207" t="s">
        <v>174</v>
      </c>
      <c r="H114" s="208">
        <v>271</v>
      </c>
      <c r="I114" s="209"/>
      <c r="J114" s="210">
        <f>ROUND(I114*H114,2)</f>
        <v>0</v>
      </c>
      <c r="K114" s="206" t="s">
        <v>156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0.40799999999999997</v>
      </c>
      <c r="R114" s="213">
        <f>Q114*H114</f>
        <v>110.568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157</v>
      </c>
      <c r="AT114" s="215" t="s">
        <v>152</v>
      </c>
      <c r="AU114" s="215" t="s">
        <v>82</v>
      </c>
      <c r="AY114" s="17" t="s">
        <v>149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157</v>
      </c>
      <c r="BM114" s="215" t="s">
        <v>1426</v>
      </c>
    </row>
    <row r="115" s="2" customFormat="1">
      <c r="A115" s="38"/>
      <c r="B115" s="39"/>
      <c r="C115" s="40"/>
      <c r="D115" s="217" t="s">
        <v>159</v>
      </c>
      <c r="E115" s="40"/>
      <c r="F115" s="218" t="s">
        <v>1427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159</v>
      </c>
      <c r="AU115" s="17" t="s">
        <v>82</v>
      </c>
    </row>
    <row r="116" s="2" customFormat="1">
      <c r="A116" s="38"/>
      <c r="B116" s="39"/>
      <c r="C116" s="40"/>
      <c r="D116" s="224" t="s">
        <v>248</v>
      </c>
      <c r="E116" s="40"/>
      <c r="F116" s="255" t="s">
        <v>1428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248</v>
      </c>
      <c r="AU116" s="17" t="s">
        <v>82</v>
      </c>
    </row>
    <row r="117" s="14" customFormat="1">
      <c r="A117" s="14"/>
      <c r="B117" s="234"/>
      <c r="C117" s="235"/>
      <c r="D117" s="224" t="s">
        <v>170</v>
      </c>
      <c r="E117" s="236" t="s">
        <v>19</v>
      </c>
      <c r="F117" s="237" t="s">
        <v>1420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170</v>
      </c>
      <c r="AU117" s="243" t="s">
        <v>82</v>
      </c>
      <c r="AV117" s="14" t="s">
        <v>80</v>
      </c>
      <c r="AW117" s="14" t="s">
        <v>33</v>
      </c>
      <c r="AX117" s="14" t="s">
        <v>72</v>
      </c>
      <c r="AY117" s="243" t="s">
        <v>149</v>
      </c>
    </row>
    <row r="118" s="13" customFormat="1">
      <c r="A118" s="13"/>
      <c r="B118" s="222"/>
      <c r="C118" s="223"/>
      <c r="D118" s="224" t="s">
        <v>170</v>
      </c>
      <c r="E118" s="225" t="s">
        <v>19</v>
      </c>
      <c r="F118" s="226" t="s">
        <v>1429</v>
      </c>
      <c r="G118" s="223"/>
      <c r="H118" s="227">
        <v>271</v>
      </c>
      <c r="I118" s="228"/>
      <c r="J118" s="223"/>
      <c r="K118" s="223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170</v>
      </c>
      <c r="AU118" s="233" t="s">
        <v>82</v>
      </c>
      <c r="AV118" s="13" t="s">
        <v>82</v>
      </c>
      <c r="AW118" s="13" t="s">
        <v>33</v>
      </c>
      <c r="AX118" s="13" t="s">
        <v>80</v>
      </c>
      <c r="AY118" s="233" t="s">
        <v>149</v>
      </c>
    </row>
    <row r="119" s="2" customFormat="1" ht="24.15" customHeight="1">
      <c r="A119" s="38"/>
      <c r="B119" s="39"/>
      <c r="C119" s="204" t="s">
        <v>8</v>
      </c>
      <c r="D119" s="204" t="s">
        <v>152</v>
      </c>
      <c r="E119" s="205" t="s">
        <v>1430</v>
      </c>
      <c r="F119" s="206" t="s">
        <v>1431</v>
      </c>
      <c r="G119" s="207" t="s">
        <v>174</v>
      </c>
      <c r="H119" s="208">
        <v>542</v>
      </c>
      <c r="I119" s="209"/>
      <c r="J119" s="210">
        <f>ROUND(I119*H119,2)</f>
        <v>0</v>
      </c>
      <c r="K119" s="206" t="s">
        <v>156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157</v>
      </c>
      <c r="AT119" s="215" t="s">
        <v>152</v>
      </c>
      <c r="AU119" s="215" t="s">
        <v>82</v>
      </c>
      <c r="AY119" s="17" t="s">
        <v>149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157</v>
      </c>
      <c r="BM119" s="215" t="s">
        <v>1432</v>
      </c>
    </row>
    <row r="120" s="2" customFormat="1">
      <c r="A120" s="38"/>
      <c r="B120" s="39"/>
      <c r="C120" s="40"/>
      <c r="D120" s="217" t="s">
        <v>159</v>
      </c>
      <c r="E120" s="40"/>
      <c r="F120" s="218" t="s">
        <v>1433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159</v>
      </c>
      <c r="AU120" s="17" t="s">
        <v>82</v>
      </c>
    </row>
    <row r="121" s="14" customFormat="1">
      <c r="A121" s="14"/>
      <c r="B121" s="234"/>
      <c r="C121" s="235"/>
      <c r="D121" s="224" t="s">
        <v>170</v>
      </c>
      <c r="E121" s="236" t="s">
        <v>19</v>
      </c>
      <c r="F121" s="237" t="s">
        <v>1434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170</v>
      </c>
      <c r="AU121" s="243" t="s">
        <v>82</v>
      </c>
      <c r="AV121" s="14" t="s">
        <v>80</v>
      </c>
      <c r="AW121" s="14" t="s">
        <v>33</v>
      </c>
      <c r="AX121" s="14" t="s">
        <v>72</v>
      </c>
      <c r="AY121" s="243" t="s">
        <v>149</v>
      </c>
    </row>
    <row r="122" s="13" customFormat="1">
      <c r="A122" s="13"/>
      <c r="B122" s="222"/>
      <c r="C122" s="223"/>
      <c r="D122" s="224" t="s">
        <v>170</v>
      </c>
      <c r="E122" s="225" t="s">
        <v>19</v>
      </c>
      <c r="F122" s="226" t="s">
        <v>1435</v>
      </c>
      <c r="G122" s="223"/>
      <c r="H122" s="227">
        <v>542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170</v>
      </c>
      <c r="AU122" s="233" t="s">
        <v>82</v>
      </c>
      <c r="AV122" s="13" t="s">
        <v>82</v>
      </c>
      <c r="AW122" s="13" t="s">
        <v>33</v>
      </c>
      <c r="AX122" s="13" t="s">
        <v>80</v>
      </c>
      <c r="AY122" s="233" t="s">
        <v>149</v>
      </c>
    </row>
    <row r="123" s="2" customFormat="1" ht="16.5" customHeight="1">
      <c r="A123" s="38"/>
      <c r="B123" s="39"/>
      <c r="C123" s="256" t="s">
        <v>235</v>
      </c>
      <c r="D123" s="256" t="s">
        <v>602</v>
      </c>
      <c r="E123" s="257" t="s">
        <v>1436</v>
      </c>
      <c r="F123" s="258" t="s">
        <v>1437</v>
      </c>
      <c r="G123" s="259" t="s">
        <v>193</v>
      </c>
      <c r="H123" s="260">
        <v>162.59999999999999</v>
      </c>
      <c r="I123" s="261"/>
      <c r="J123" s="262">
        <f>ROUND(I123*H123,2)</f>
        <v>0</v>
      </c>
      <c r="K123" s="258" t="s">
        <v>19</v>
      </c>
      <c r="L123" s="263"/>
      <c r="M123" s="264" t="s">
        <v>19</v>
      </c>
      <c r="N123" s="265" t="s">
        <v>43</v>
      </c>
      <c r="O123" s="84"/>
      <c r="P123" s="213">
        <f>O123*H123</f>
        <v>0</v>
      </c>
      <c r="Q123" s="213">
        <v>0.20999999999999999</v>
      </c>
      <c r="R123" s="213">
        <f>Q123*H123</f>
        <v>34.146000000000001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201</v>
      </c>
      <c r="AT123" s="215" t="s">
        <v>602</v>
      </c>
      <c r="AU123" s="215" t="s">
        <v>82</v>
      </c>
      <c r="AY123" s="17" t="s">
        <v>149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157</v>
      </c>
      <c r="BM123" s="215" t="s">
        <v>1438</v>
      </c>
    </row>
    <row r="124" s="2" customFormat="1">
      <c r="A124" s="38"/>
      <c r="B124" s="39"/>
      <c r="C124" s="40"/>
      <c r="D124" s="224" t="s">
        <v>248</v>
      </c>
      <c r="E124" s="40"/>
      <c r="F124" s="255" t="s">
        <v>1439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248</v>
      </c>
      <c r="AU124" s="17" t="s">
        <v>82</v>
      </c>
    </row>
    <row r="125" s="13" customFormat="1">
      <c r="A125" s="13"/>
      <c r="B125" s="222"/>
      <c r="C125" s="223"/>
      <c r="D125" s="224" t="s">
        <v>170</v>
      </c>
      <c r="E125" s="225" t="s">
        <v>19</v>
      </c>
      <c r="F125" s="226" t="s">
        <v>1440</v>
      </c>
      <c r="G125" s="223"/>
      <c r="H125" s="227">
        <v>162.59999999999999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170</v>
      </c>
      <c r="AU125" s="233" t="s">
        <v>82</v>
      </c>
      <c r="AV125" s="13" t="s">
        <v>82</v>
      </c>
      <c r="AW125" s="13" t="s">
        <v>33</v>
      </c>
      <c r="AX125" s="13" t="s">
        <v>80</v>
      </c>
      <c r="AY125" s="233" t="s">
        <v>149</v>
      </c>
    </row>
    <row r="126" s="12" customFormat="1" ht="22.8" customHeight="1">
      <c r="A126" s="12"/>
      <c r="B126" s="188"/>
      <c r="C126" s="189"/>
      <c r="D126" s="190" t="s">
        <v>71</v>
      </c>
      <c r="E126" s="202" t="s">
        <v>982</v>
      </c>
      <c r="F126" s="202" t="s">
        <v>983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SUM(P127:P128)</f>
        <v>0</v>
      </c>
      <c r="Q126" s="196"/>
      <c r="R126" s="197">
        <f>SUM(R127:R128)</f>
        <v>0</v>
      </c>
      <c r="S126" s="196"/>
      <c r="T126" s="198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80</v>
      </c>
      <c r="AT126" s="200" t="s">
        <v>71</v>
      </c>
      <c r="AU126" s="200" t="s">
        <v>80</v>
      </c>
      <c r="AY126" s="199" t="s">
        <v>149</v>
      </c>
      <c r="BK126" s="201">
        <f>SUM(BK127:BK128)</f>
        <v>0</v>
      </c>
    </row>
    <row r="127" s="2" customFormat="1" ht="24.15" customHeight="1">
      <c r="A127" s="38"/>
      <c r="B127" s="39"/>
      <c r="C127" s="204" t="s">
        <v>240</v>
      </c>
      <c r="D127" s="204" t="s">
        <v>152</v>
      </c>
      <c r="E127" s="205" t="s">
        <v>985</v>
      </c>
      <c r="F127" s="206" t="s">
        <v>986</v>
      </c>
      <c r="G127" s="207" t="s">
        <v>185</v>
      </c>
      <c r="H127" s="208">
        <v>294.10399999999998</v>
      </c>
      <c r="I127" s="209"/>
      <c r="J127" s="210">
        <f>ROUND(I127*H127,2)</f>
        <v>0</v>
      </c>
      <c r="K127" s="206" t="s">
        <v>156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157</v>
      </c>
      <c r="AT127" s="215" t="s">
        <v>152</v>
      </c>
      <c r="AU127" s="215" t="s">
        <v>82</v>
      </c>
      <c r="AY127" s="17" t="s">
        <v>149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157</v>
      </c>
      <c r="BM127" s="215" t="s">
        <v>1441</v>
      </c>
    </row>
    <row r="128" s="2" customFormat="1">
      <c r="A128" s="38"/>
      <c r="B128" s="39"/>
      <c r="C128" s="40"/>
      <c r="D128" s="217" t="s">
        <v>159</v>
      </c>
      <c r="E128" s="40"/>
      <c r="F128" s="218" t="s">
        <v>988</v>
      </c>
      <c r="G128" s="40"/>
      <c r="H128" s="40"/>
      <c r="I128" s="219"/>
      <c r="J128" s="40"/>
      <c r="K128" s="40"/>
      <c r="L128" s="44"/>
      <c r="M128" s="273"/>
      <c r="N128" s="274"/>
      <c r="O128" s="268"/>
      <c r="P128" s="268"/>
      <c r="Q128" s="268"/>
      <c r="R128" s="268"/>
      <c r="S128" s="268"/>
      <c r="T128" s="27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159</v>
      </c>
      <c r="AU128" s="17" t="s">
        <v>82</v>
      </c>
    </row>
    <row r="129" s="2" customFormat="1" ht="6.96" customHeight="1">
      <c r="A129" s="38"/>
      <c r="B129" s="59"/>
      <c r="C129" s="60"/>
      <c r="D129" s="60"/>
      <c r="E129" s="60"/>
      <c r="F129" s="60"/>
      <c r="G129" s="60"/>
      <c r="H129" s="60"/>
      <c r="I129" s="60"/>
      <c r="J129" s="60"/>
      <c r="K129" s="60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T93YyKtgQWanUFkzOgUW2w6CB+R7lsICTcDrbc7jpDwe3Qwl8B1Xa3rKcbTdblR0ESkv49CL19XRpeKy08ygCQ==" hashValue="WBLwYTE4+tVbVzDLsQucIxOB97A0Yxa8VaCP0A607u2nxQMHBLG6WsJbToe6SkOTgDvemMbfHrv+/YmvOG7X+g==" algorithmName="SHA-512" password="CC35"/>
  <autoFilter ref="C83:K12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212752401"/>
    <hyperlink ref="F91" r:id="rId2" display="https://podminky.urs.cz/item/CS_URS_2024_01/211971121"/>
    <hyperlink ref="F97" r:id="rId3" display="https://podminky.urs.cz/item/CS_URS_2024_01/211531111"/>
    <hyperlink ref="F100" r:id="rId4" display="https://podminky.urs.cz/item/CS_URS_2024_01/174251101"/>
    <hyperlink ref="F107" r:id="rId5" display="https://podminky.urs.cz/item/CS_URS_2024_01/181111111"/>
    <hyperlink ref="F109" r:id="rId6" display="https://podminky.urs.cz/item/CS_URS_2024_01/181351103"/>
    <hyperlink ref="F115" r:id="rId7" display="https://podminky.urs.cz/item/CS_URS_2024_01/571908111"/>
    <hyperlink ref="F120" r:id="rId8" display="https://podminky.urs.cz/item/CS_URS_2024_01/181351115"/>
    <hyperlink ref="F128" r:id="rId9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parteru - 1. etapa, Masarykova ulice – Trnovany,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1442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ROUND((SUM(BE90:BE198)),  2)</f>
        <v>0</v>
      </c>
      <c r="G33" s="38"/>
      <c r="H33" s="38"/>
      <c r="I33" s="148">
        <v>0.20999999999999999</v>
      </c>
      <c r="J33" s="147">
        <f>ROUND(((SUM(BE90:BE198))*I33),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ROUND((SUM(BF90:BF198)),  2)</f>
        <v>0</v>
      </c>
      <c r="G34" s="38"/>
      <c r="H34" s="38"/>
      <c r="I34" s="148">
        <v>0.12</v>
      </c>
      <c r="J34" s="147">
        <f>ROUND(((SUM(BF90:BF198))*I34),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ROUND((SUM(BG90:BG198)),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ROUND((SUM(BH90:BH198)),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ROUND((SUM(BI90:BI198)),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parteru - 1. etapa, Masarykova ulice – Trnovany,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Drobná architektura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Teplice - Trnovany</v>
      </c>
      <c r="G52" s="40"/>
      <c r="H52" s="40"/>
      <c r="I52" s="32" t="s">
        <v>23</v>
      </c>
      <c r="J52" s="72" t="str">
        <f>IF(J12="","",J12)</f>
        <v>5. 3. 2024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1443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1444</v>
      </c>
      <c r="E62" s="174"/>
      <c r="F62" s="174"/>
      <c r="G62" s="174"/>
      <c r="H62" s="174"/>
      <c r="I62" s="174"/>
      <c r="J62" s="175">
        <f>J95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1445</v>
      </c>
      <c r="E63" s="174"/>
      <c r="F63" s="174"/>
      <c r="G63" s="174"/>
      <c r="H63" s="174"/>
      <c r="I63" s="174"/>
      <c r="J63" s="175">
        <f>J100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1446</v>
      </c>
      <c r="E64" s="174"/>
      <c r="F64" s="174"/>
      <c r="G64" s="174"/>
      <c r="H64" s="174"/>
      <c r="I64" s="174"/>
      <c r="J64" s="175">
        <f>J129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1447</v>
      </c>
      <c r="E65" s="174"/>
      <c r="F65" s="174"/>
      <c r="G65" s="174"/>
      <c r="H65" s="174"/>
      <c r="I65" s="174"/>
      <c r="J65" s="175">
        <f>J158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1448</v>
      </c>
      <c r="E66" s="174"/>
      <c r="F66" s="174"/>
      <c r="G66" s="174"/>
      <c r="H66" s="174"/>
      <c r="I66" s="174"/>
      <c r="J66" s="175">
        <f>J187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1449</v>
      </c>
      <c r="E67" s="174"/>
      <c r="F67" s="174"/>
      <c r="G67" s="174"/>
      <c r="H67" s="174"/>
      <c r="I67" s="174"/>
      <c r="J67" s="175">
        <f>J190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130</v>
      </c>
      <c r="E68" s="174"/>
      <c r="F68" s="174"/>
      <c r="G68" s="174"/>
      <c r="H68" s="174"/>
      <c r="I68" s="174"/>
      <c r="J68" s="175">
        <f>J193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5"/>
      <c r="C69" s="166"/>
      <c r="D69" s="167" t="s">
        <v>131</v>
      </c>
      <c r="E69" s="168"/>
      <c r="F69" s="168"/>
      <c r="G69" s="168"/>
      <c r="H69" s="168"/>
      <c r="I69" s="168"/>
      <c r="J69" s="169">
        <f>J196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J197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135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Rekonstrukce parteru - 1. etapa, Masarykova ulice – Trnovany, Teplice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93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 04 - Drobná architektura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Teplice - Trnovany</v>
      </c>
      <c r="G84" s="40"/>
      <c r="H84" s="40"/>
      <c r="I84" s="32" t="s">
        <v>23</v>
      </c>
      <c r="J84" s="72" t="str">
        <f>IF(J12="","",J12)</f>
        <v>5. 3. 2024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E15</f>
        <v>Statutární město Teplice</v>
      </c>
      <c r="G86" s="40"/>
      <c r="H86" s="40"/>
      <c r="I86" s="32" t="s">
        <v>31</v>
      </c>
      <c r="J86" s="36" t="str">
        <f>E21</f>
        <v>PROJEKTY CHLADNÝ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136</v>
      </c>
      <c r="D89" s="180" t="s">
        <v>57</v>
      </c>
      <c r="E89" s="180" t="s">
        <v>53</v>
      </c>
      <c r="F89" s="180" t="s">
        <v>54</v>
      </c>
      <c r="G89" s="180" t="s">
        <v>137</v>
      </c>
      <c r="H89" s="180" t="s">
        <v>138</v>
      </c>
      <c r="I89" s="180" t="s">
        <v>139</v>
      </c>
      <c r="J89" s="180" t="s">
        <v>97</v>
      </c>
      <c r="K89" s="181" t="s">
        <v>140</v>
      </c>
      <c r="L89" s="182"/>
      <c r="M89" s="92" t="s">
        <v>19</v>
      </c>
      <c r="N89" s="93" t="s">
        <v>42</v>
      </c>
      <c r="O89" s="93" t="s">
        <v>141</v>
      </c>
      <c r="P89" s="93" t="s">
        <v>142</v>
      </c>
      <c r="Q89" s="93" t="s">
        <v>143</v>
      </c>
      <c r="R89" s="93" t="s">
        <v>144</v>
      </c>
      <c r="S89" s="93" t="s">
        <v>145</v>
      </c>
      <c r="T89" s="94" t="s">
        <v>146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147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P91+P196</f>
        <v>0</v>
      </c>
      <c r="Q90" s="96"/>
      <c r="R90" s="185">
        <f>R91+R196</f>
        <v>10.465693540000002</v>
      </c>
      <c r="S90" s="96"/>
      <c r="T90" s="186">
        <f>T91+T196</f>
        <v>8.6039999999999992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98</v>
      </c>
      <c r="BK90" s="187">
        <f>BK91+BK196</f>
        <v>0</v>
      </c>
    </row>
    <row r="91" s="12" customFormat="1" ht="25.92" customHeight="1">
      <c r="A91" s="12"/>
      <c r="B91" s="188"/>
      <c r="C91" s="189"/>
      <c r="D91" s="190" t="s">
        <v>71</v>
      </c>
      <c r="E91" s="191" t="s">
        <v>148</v>
      </c>
      <c r="F91" s="191" t="s">
        <v>148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P92+P95+P100+P129+P158+P187+P190+P193</f>
        <v>0</v>
      </c>
      <c r="Q91" s="196"/>
      <c r="R91" s="197">
        <f>R92+R95+R100+R129+R158+R187+R190+R193</f>
        <v>10.465693540000002</v>
      </c>
      <c r="S91" s="196"/>
      <c r="T91" s="198">
        <f>T92+T95+T100+T129+T158+T187+T190+T193</f>
        <v>8.6039999999999992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72</v>
      </c>
      <c r="AY91" s="199" t="s">
        <v>149</v>
      </c>
      <c r="BK91" s="201">
        <f>BK92+BK95+BK100+BK129+BK158+BK187+BK190+BK193</f>
        <v>0</v>
      </c>
    </row>
    <row r="92" s="12" customFormat="1" ht="22.8" customHeight="1">
      <c r="A92" s="12"/>
      <c r="B92" s="188"/>
      <c r="C92" s="189"/>
      <c r="D92" s="190" t="s">
        <v>71</v>
      </c>
      <c r="E92" s="202" t="s">
        <v>1450</v>
      </c>
      <c r="F92" s="202" t="s">
        <v>1451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SUM(P93:P94)</f>
        <v>0</v>
      </c>
      <c r="Q92" s="196"/>
      <c r="R92" s="197">
        <f>SUM(R93:R94)</f>
        <v>0.0022000000000000001</v>
      </c>
      <c r="S92" s="196"/>
      <c r="T92" s="19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80</v>
      </c>
      <c r="AY92" s="199" t="s">
        <v>149</v>
      </c>
      <c r="BK92" s="201">
        <f>SUM(BK93:BK94)</f>
        <v>0</v>
      </c>
    </row>
    <row r="93" s="2" customFormat="1" ht="16.5" customHeight="1">
      <c r="A93" s="38"/>
      <c r="B93" s="39"/>
      <c r="C93" s="204" t="s">
        <v>80</v>
      </c>
      <c r="D93" s="204" t="s">
        <v>152</v>
      </c>
      <c r="E93" s="205" t="s">
        <v>1452</v>
      </c>
      <c r="F93" s="206" t="s">
        <v>1453</v>
      </c>
      <c r="G93" s="207" t="s">
        <v>155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0.0022000000000000001</v>
      </c>
      <c r="R93" s="213">
        <f>Q93*H93</f>
        <v>0.0022000000000000001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157</v>
      </c>
      <c r="AT93" s="215" t="s">
        <v>152</v>
      </c>
      <c r="AU93" s="215" t="s">
        <v>82</v>
      </c>
      <c r="AY93" s="17" t="s">
        <v>149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157</v>
      </c>
      <c r="BM93" s="215" t="s">
        <v>1454</v>
      </c>
    </row>
    <row r="94" s="2" customFormat="1">
      <c r="A94" s="38"/>
      <c r="B94" s="39"/>
      <c r="C94" s="40"/>
      <c r="D94" s="224" t="s">
        <v>248</v>
      </c>
      <c r="E94" s="40"/>
      <c r="F94" s="255" t="s">
        <v>1455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248</v>
      </c>
      <c r="AU94" s="17" t="s">
        <v>82</v>
      </c>
    </row>
    <row r="95" s="12" customFormat="1" ht="22.8" customHeight="1">
      <c r="A95" s="12"/>
      <c r="B95" s="188"/>
      <c r="C95" s="189"/>
      <c r="D95" s="190" t="s">
        <v>71</v>
      </c>
      <c r="E95" s="202" t="s">
        <v>1456</v>
      </c>
      <c r="F95" s="202" t="s">
        <v>1457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SUM(P96:P99)</f>
        <v>0</v>
      </c>
      <c r="Q95" s="196"/>
      <c r="R95" s="197">
        <f>SUM(R96:R99)</f>
        <v>5.6500800000000009</v>
      </c>
      <c r="S95" s="196"/>
      <c r="T95" s="198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80</v>
      </c>
      <c r="AT95" s="200" t="s">
        <v>71</v>
      </c>
      <c r="AU95" s="200" t="s">
        <v>80</v>
      </c>
      <c r="AY95" s="199" t="s">
        <v>149</v>
      </c>
      <c r="BK95" s="201">
        <f>SUM(BK96:BK99)</f>
        <v>0</v>
      </c>
    </row>
    <row r="96" s="2" customFormat="1" ht="16.5" customHeight="1">
      <c r="A96" s="38"/>
      <c r="B96" s="39"/>
      <c r="C96" s="204" t="s">
        <v>82</v>
      </c>
      <c r="D96" s="204" t="s">
        <v>152</v>
      </c>
      <c r="E96" s="205" t="s">
        <v>1458</v>
      </c>
      <c r="F96" s="206" t="s">
        <v>1459</v>
      </c>
      <c r="G96" s="207" t="s">
        <v>155</v>
      </c>
      <c r="H96" s="208">
        <v>48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0.11171</v>
      </c>
      <c r="R96" s="213">
        <f>Q96*H96</f>
        <v>5.3620800000000006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157</v>
      </c>
      <c r="AT96" s="215" t="s">
        <v>152</v>
      </c>
      <c r="AU96" s="215" t="s">
        <v>82</v>
      </c>
      <c r="AY96" s="17" t="s">
        <v>149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157</v>
      </c>
      <c r="BM96" s="215" t="s">
        <v>1460</v>
      </c>
    </row>
    <row r="97" s="2" customFormat="1">
      <c r="A97" s="38"/>
      <c r="B97" s="39"/>
      <c r="C97" s="40"/>
      <c r="D97" s="224" t="s">
        <v>248</v>
      </c>
      <c r="E97" s="40"/>
      <c r="F97" s="255" t="s">
        <v>1461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248</v>
      </c>
      <c r="AU97" s="17" t="s">
        <v>82</v>
      </c>
    </row>
    <row r="98" s="2" customFormat="1" ht="16.5" customHeight="1">
      <c r="A98" s="38"/>
      <c r="B98" s="39"/>
      <c r="C98" s="256" t="s">
        <v>165</v>
      </c>
      <c r="D98" s="256" t="s">
        <v>602</v>
      </c>
      <c r="E98" s="257" t="s">
        <v>1462</v>
      </c>
      <c r="F98" s="258" t="s">
        <v>1463</v>
      </c>
      <c r="G98" s="259" t="s">
        <v>155</v>
      </c>
      <c r="H98" s="260">
        <v>48</v>
      </c>
      <c r="I98" s="261"/>
      <c r="J98" s="262">
        <f>ROUND(I98*H98,2)</f>
        <v>0</v>
      </c>
      <c r="K98" s="258" t="s">
        <v>19</v>
      </c>
      <c r="L98" s="263"/>
      <c r="M98" s="264" t="s">
        <v>19</v>
      </c>
      <c r="N98" s="265" t="s">
        <v>43</v>
      </c>
      <c r="O98" s="84"/>
      <c r="P98" s="213">
        <f>O98*H98</f>
        <v>0</v>
      </c>
      <c r="Q98" s="213">
        <v>0.0060000000000000001</v>
      </c>
      <c r="R98" s="213">
        <f>Q98*H98</f>
        <v>0.28800000000000003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201</v>
      </c>
      <c r="AT98" s="215" t="s">
        <v>602</v>
      </c>
      <c r="AU98" s="215" t="s">
        <v>82</v>
      </c>
      <c r="AY98" s="17" t="s">
        <v>149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157</v>
      </c>
      <c r="BM98" s="215" t="s">
        <v>1464</v>
      </c>
    </row>
    <row r="99" s="2" customFormat="1">
      <c r="A99" s="38"/>
      <c r="B99" s="39"/>
      <c r="C99" s="40"/>
      <c r="D99" s="224" t="s">
        <v>248</v>
      </c>
      <c r="E99" s="40"/>
      <c r="F99" s="255" t="s">
        <v>1465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248</v>
      </c>
      <c r="AU99" s="17" t="s">
        <v>82</v>
      </c>
    </row>
    <row r="100" s="12" customFormat="1" ht="22.8" customHeight="1">
      <c r="A100" s="12"/>
      <c r="B100" s="188"/>
      <c r="C100" s="189"/>
      <c r="D100" s="190" t="s">
        <v>71</v>
      </c>
      <c r="E100" s="202" t="s">
        <v>1466</v>
      </c>
      <c r="F100" s="202" t="s">
        <v>1467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SUM(P101:P128)</f>
        <v>0</v>
      </c>
      <c r="Q100" s="196"/>
      <c r="R100" s="197">
        <f>SUM(R101:R128)</f>
        <v>4.1873877200000003</v>
      </c>
      <c r="S100" s="196"/>
      <c r="T100" s="198">
        <f>SUM(T101:T128)</f>
        <v>7.0559999999999992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80</v>
      </c>
      <c r="AT100" s="200" t="s">
        <v>71</v>
      </c>
      <c r="AU100" s="200" t="s">
        <v>80</v>
      </c>
      <c r="AY100" s="199" t="s">
        <v>149</v>
      </c>
      <c r="BK100" s="201">
        <f>SUM(BK101:BK128)</f>
        <v>0</v>
      </c>
    </row>
    <row r="101" s="2" customFormat="1" ht="16.5" customHeight="1">
      <c r="A101" s="38"/>
      <c r="B101" s="39"/>
      <c r="C101" s="204" t="s">
        <v>157</v>
      </c>
      <c r="D101" s="204" t="s">
        <v>152</v>
      </c>
      <c r="E101" s="205" t="s">
        <v>1468</v>
      </c>
      <c r="F101" s="206" t="s">
        <v>1469</v>
      </c>
      <c r="G101" s="207" t="s">
        <v>155</v>
      </c>
      <c r="H101" s="208">
        <v>24</v>
      </c>
      <c r="I101" s="209"/>
      <c r="J101" s="210">
        <f>ROUND(I101*H101,2)</f>
        <v>0</v>
      </c>
      <c r="K101" s="206" t="s">
        <v>156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0.14999999999999999</v>
      </c>
      <c r="T101" s="214">
        <f>S101*H101</f>
        <v>3.5999999999999996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157</v>
      </c>
      <c r="AT101" s="215" t="s">
        <v>152</v>
      </c>
      <c r="AU101" s="215" t="s">
        <v>82</v>
      </c>
      <c r="AY101" s="17" t="s">
        <v>149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157</v>
      </c>
      <c r="BM101" s="215" t="s">
        <v>1470</v>
      </c>
    </row>
    <row r="102" s="2" customFormat="1">
      <c r="A102" s="38"/>
      <c r="B102" s="39"/>
      <c r="C102" s="40"/>
      <c r="D102" s="217" t="s">
        <v>159</v>
      </c>
      <c r="E102" s="40"/>
      <c r="F102" s="218" t="s">
        <v>1471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159</v>
      </c>
      <c r="AU102" s="17" t="s">
        <v>82</v>
      </c>
    </row>
    <row r="103" s="2" customFormat="1" ht="21.75" customHeight="1">
      <c r="A103" s="38"/>
      <c r="B103" s="39"/>
      <c r="C103" s="204" t="s">
        <v>177</v>
      </c>
      <c r="D103" s="204" t="s">
        <v>152</v>
      </c>
      <c r="E103" s="205" t="s">
        <v>1472</v>
      </c>
      <c r="F103" s="206" t="s">
        <v>1473</v>
      </c>
      <c r="G103" s="207" t="s">
        <v>193</v>
      </c>
      <c r="H103" s="208">
        <v>5.7599999999999998</v>
      </c>
      <c r="I103" s="209"/>
      <c r="J103" s="210">
        <f>ROUND(I103*H103,2)</f>
        <v>0</v>
      </c>
      <c r="K103" s="206" t="s">
        <v>156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0.59999999999999998</v>
      </c>
      <c r="T103" s="214">
        <f>S103*H103</f>
        <v>3.456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157</v>
      </c>
      <c r="AT103" s="215" t="s">
        <v>152</v>
      </c>
      <c r="AU103" s="215" t="s">
        <v>82</v>
      </c>
      <c r="AY103" s="17" t="s">
        <v>149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157</v>
      </c>
      <c r="BM103" s="215" t="s">
        <v>1474</v>
      </c>
    </row>
    <row r="104" s="2" customFormat="1">
      <c r="A104" s="38"/>
      <c r="B104" s="39"/>
      <c r="C104" s="40"/>
      <c r="D104" s="217" t="s">
        <v>159</v>
      </c>
      <c r="E104" s="40"/>
      <c r="F104" s="218" t="s">
        <v>1475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159</v>
      </c>
      <c r="AU104" s="17" t="s">
        <v>82</v>
      </c>
    </row>
    <row r="105" s="13" customFormat="1">
      <c r="A105" s="13"/>
      <c r="B105" s="222"/>
      <c r="C105" s="223"/>
      <c r="D105" s="224" t="s">
        <v>170</v>
      </c>
      <c r="E105" s="225" t="s">
        <v>19</v>
      </c>
      <c r="F105" s="226" t="s">
        <v>1476</v>
      </c>
      <c r="G105" s="223"/>
      <c r="H105" s="227">
        <v>5.7599999999999998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170</v>
      </c>
      <c r="AU105" s="233" t="s">
        <v>82</v>
      </c>
      <c r="AV105" s="13" t="s">
        <v>82</v>
      </c>
      <c r="AW105" s="13" t="s">
        <v>33</v>
      </c>
      <c r="AX105" s="13" t="s">
        <v>80</v>
      </c>
      <c r="AY105" s="233" t="s">
        <v>149</v>
      </c>
    </row>
    <row r="106" s="2" customFormat="1" ht="24.15" customHeight="1">
      <c r="A106" s="38"/>
      <c r="B106" s="39"/>
      <c r="C106" s="204" t="s">
        <v>182</v>
      </c>
      <c r="D106" s="204" t="s">
        <v>152</v>
      </c>
      <c r="E106" s="205" t="s">
        <v>329</v>
      </c>
      <c r="F106" s="206" t="s">
        <v>330</v>
      </c>
      <c r="G106" s="207" t="s">
        <v>185</v>
      </c>
      <c r="H106" s="208">
        <v>7.056</v>
      </c>
      <c r="I106" s="209"/>
      <c r="J106" s="210">
        <f>ROUND(I106*H106,2)</f>
        <v>0</v>
      </c>
      <c r="K106" s="206" t="s">
        <v>156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157</v>
      </c>
      <c r="AT106" s="215" t="s">
        <v>152</v>
      </c>
      <c r="AU106" s="215" t="s">
        <v>82</v>
      </c>
      <c r="AY106" s="17" t="s">
        <v>149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157</v>
      </c>
      <c r="BM106" s="215" t="s">
        <v>1477</v>
      </c>
    </row>
    <row r="107" s="2" customFormat="1">
      <c r="A107" s="38"/>
      <c r="B107" s="39"/>
      <c r="C107" s="40"/>
      <c r="D107" s="217" t="s">
        <v>159</v>
      </c>
      <c r="E107" s="40"/>
      <c r="F107" s="218" t="s">
        <v>332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159</v>
      </c>
      <c r="AU107" s="17" t="s">
        <v>82</v>
      </c>
    </row>
    <row r="108" s="2" customFormat="1" ht="24.15" customHeight="1">
      <c r="A108" s="38"/>
      <c r="B108" s="39"/>
      <c r="C108" s="204" t="s">
        <v>190</v>
      </c>
      <c r="D108" s="204" t="s">
        <v>152</v>
      </c>
      <c r="E108" s="205" t="s">
        <v>334</v>
      </c>
      <c r="F108" s="206" t="s">
        <v>335</v>
      </c>
      <c r="G108" s="207" t="s">
        <v>185</v>
      </c>
      <c r="H108" s="208">
        <v>21.167999999999999</v>
      </c>
      <c r="I108" s="209"/>
      <c r="J108" s="210">
        <f>ROUND(I108*H108,2)</f>
        <v>0</v>
      </c>
      <c r="K108" s="206" t="s">
        <v>156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157</v>
      </c>
      <c r="AT108" s="215" t="s">
        <v>152</v>
      </c>
      <c r="AU108" s="215" t="s">
        <v>82</v>
      </c>
      <c r="AY108" s="17" t="s">
        <v>149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157</v>
      </c>
      <c r="BM108" s="215" t="s">
        <v>1478</v>
      </c>
    </row>
    <row r="109" s="2" customFormat="1">
      <c r="A109" s="38"/>
      <c r="B109" s="39"/>
      <c r="C109" s="40"/>
      <c r="D109" s="217" t="s">
        <v>159</v>
      </c>
      <c r="E109" s="40"/>
      <c r="F109" s="218" t="s">
        <v>337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159</v>
      </c>
      <c r="AU109" s="17" t="s">
        <v>82</v>
      </c>
    </row>
    <row r="110" s="13" customFormat="1">
      <c r="A110" s="13"/>
      <c r="B110" s="222"/>
      <c r="C110" s="223"/>
      <c r="D110" s="224" t="s">
        <v>170</v>
      </c>
      <c r="E110" s="225" t="s">
        <v>19</v>
      </c>
      <c r="F110" s="226" t="s">
        <v>1479</v>
      </c>
      <c r="G110" s="223"/>
      <c r="H110" s="227">
        <v>21.167999999999999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170</v>
      </c>
      <c r="AU110" s="233" t="s">
        <v>82</v>
      </c>
      <c r="AV110" s="13" t="s">
        <v>82</v>
      </c>
      <c r="AW110" s="13" t="s">
        <v>33</v>
      </c>
      <c r="AX110" s="13" t="s">
        <v>80</v>
      </c>
      <c r="AY110" s="233" t="s">
        <v>149</v>
      </c>
    </row>
    <row r="111" s="2" customFormat="1" ht="24.15" customHeight="1">
      <c r="A111" s="38"/>
      <c r="B111" s="39"/>
      <c r="C111" s="204" t="s">
        <v>201</v>
      </c>
      <c r="D111" s="204" t="s">
        <v>152</v>
      </c>
      <c r="E111" s="205" t="s">
        <v>1480</v>
      </c>
      <c r="F111" s="206" t="s">
        <v>1481</v>
      </c>
      <c r="G111" s="207" t="s">
        <v>185</v>
      </c>
      <c r="H111" s="208">
        <v>3.456</v>
      </c>
      <c r="I111" s="209"/>
      <c r="J111" s="210">
        <f>ROUND(I111*H111,2)</f>
        <v>0</v>
      </c>
      <c r="K111" s="206" t="s">
        <v>156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157</v>
      </c>
      <c r="AT111" s="215" t="s">
        <v>152</v>
      </c>
      <c r="AU111" s="215" t="s">
        <v>82</v>
      </c>
      <c r="AY111" s="17" t="s">
        <v>149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157</v>
      </c>
      <c r="BM111" s="215" t="s">
        <v>1482</v>
      </c>
    </row>
    <row r="112" s="2" customFormat="1">
      <c r="A112" s="38"/>
      <c r="B112" s="39"/>
      <c r="C112" s="40"/>
      <c r="D112" s="217" t="s">
        <v>159</v>
      </c>
      <c r="E112" s="40"/>
      <c r="F112" s="218" t="s">
        <v>1483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159</v>
      </c>
      <c r="AU112" s="17" t="s">
        <v>82</v>
      </c>
    </row>
    <row r="113" s="2" customFormat="1" ht="16.5" customHeight="1">
      <c r="A113" s="38"/>
      <c r="B113" s="39"/>
      <c r="C113" s="204" t="s">
        <v>210</v>
      </c>
      <c r="D113" s="204" t="s">
        <v>152</v>
      </c>
      <c r="E113" s="205" t="s">
        <v>1484</v>
      </c>
      <c r="F113" s="206" t="s">
        <v>1485</v>
      </c>
      <c r="G113" s="207" t="s">
        <v>996</v>
      </c>
      <c r="H113" s="208">
        <v>24</v>
      </c>
      <c r="I113" s="209"/>
      <c r="J113" s="210">
        <f>ROUND(I113*H113,2)</f>
        <v>0</v>
      </c>
      <c r="K113" s="206" t="s">
        <v>19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157</v>
      </c>
      <c r="AT113" s="215" t="s">
        <v>152</v>
      </c>
      <c r="AU113" s="215" t="s">
        <v>82</v>
      </c>
      <c r="AY113" s="17" t="s">
        <v>149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157</v>
      </c>
      <c r="BM113" s="215" t="s">
        <v>1486</v>
      </c>
    </row>
    <row r="114" s="2" customFormat="1" ht="16.5" customHeight="1">
      <c r="A114" s="38"/>
      <c r="B114" s="39"/>
      <c r="C114" s="204" t="s">
        <v>217</v>
      </c>
      <c r="D114" s="204" t="s">
        <v>152</v>
      </c>
      <c r="E114" s="205" t="s">
        <v>1487</v>
      </c>
      <c r="F114" s="206" t="s">
        <v>1488</v>
      </c>
      <c r="G114" s="207" t="s">
        <v>174</v>
      </c>
      <c r="H114" s="208">
        <v>99.599999999999994</v>
      </c>
      <c r="I114" s="209"/>
      <c r="J114" s="210">
        <f>ROUND(I114*H114,2)</f>
        <v>0</v>
      </c>
      <c r="K114" s="206" t="s">
        <v>156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0.00313</v>
      </c>
      <c r="R114" s="213">
        <f>Q114*H114</f>
        <v>0.31174799999999997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157</v>
      </c>
      <c r="AT114" s="215" t="s">
        <v>152</v>
      </c>
      <c r="AU114" s="215" t="s">
        <v>82</v>
      </c>
      <c r="AY114" s="17" t="s">
        <v>149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157</v>
      </c>
      <c r="BM114" s="215" t="s">
        <v>1489</v>
      </c>
    </row>
    <row r="115" s="2" customFormat="1">
      <c r="A115" s="38"/>
      <c r="B115" s="39"/>
      <c r="C115" s="40"/>
      <c r="D115" s="217" t="s">
        <v>159</v>
      </c>
      <c r="E115" s="40"/>
      <c r="F115" s="218" t="s">
        <v>1490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159</v>
      </c>
      <c r="AU115" s="17" t="s">
        <v>82</v>
      </c>
    </row>
    <row r="116" s="13" customFormat="1">
      <c r="A116" s="13"/>
      <c r="B116" s="222"/>
      <c r="C116" s="223"/>
      <c r="D116" s="224" t="s">
        <v>170</v>
      </c>
      <c r="E116" s="225" t="s">
        <v>19</v>
      </c>
      <c r="F116" s="226" t="s">
        <v>1491</v>
      </c>
      <c r="G116" s="223"/>
      <c r="H116" s="227">
        <v>99.599999999999994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170</v>
      </c>
      <c r="AU116" s="233" t="s">
        <v>82</v>
      </c>
      <c r="AV116" s="13" t="s">
        <v>82</v>
      </c>
      <c r="AW116" s="13" t="s">
        <v>33</v>
      </c>
      <c r="AX116" s="13" t="s">
        <v>80</v>
      </c>
      <c r="AY116" s="233" t="s">
        <v>149</v>
      </c>
    </row>
    <row r="117" s="2" customFormat="1" ht="16.5" customHeight="1">
      <c r="A117" s="38"/>
      <c r="B117" s="39"/>
      <c r="C117" s="204" t="s">
        <v>223</v>
      </c>
      <c r="D117" s="204" t="s">
        <v>152</v>
      </c>
      <c r="E117" s="205" t="s">
        <v>1492</v>
      </c>
      <c r="F117" s="206" t="s">
        <v>1493</v>
      </c>
      <c r="G117" s="207" t="s">
        <v>174</v>
      </c>
      <c r="H117" s="208">
        <v>99.599999999999994</v>
      </c>
      <c r="I117" s="209"/>
      <c r="J117" s="210">
        <f>ROUND(I117*H117,2)</f>
        <v>0</v>
      </c>
      <c r="K117" s="206" t="s">
        <v>156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157</v>
      </c>
      <c r="AT117" s="215" t="s">
        <v>152</v>
      </c>
      <c r="AU117" s="215" t="s">
        <v>82</v>
      </c>
      <c r="AY117" s="17" t="s">
        <v>149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157</v>
      </c>
      <c r="BM117" s="215" t="s">
        <v>1494</v>
      </c>
    </row>
    <row r="118" s="2" customFormat="1">
      <c r="A118" s="38"/>
      <c r="B118" s="39"/>
      <c r="C118" s="40"/>
      <c r="D118" s="217" t="s">
        <v>159</v>
      </c>
      <c r="E118" s="40"/>
      <c r="F118" s="218" t="s">
        <v>1495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159</v>
      </c>
      <c r="AU118" s="17" t="s">
        <v>82</v>
      </c>
    </row>
    <row r="119" s="2" customFormat="1" ht="16.5" customHeight="1">
      <c r="A119" s="38"/>
      <c r="B119" s="39"/>
      <c r="C119" s="204" t="s">
        <v>8</v>
      </c>
      <c r="D119" s="204" t="s">
        <v>152</v>
      </c>
      <c r="E119" s="205" t="s">
        <v>1496</v>
      </c>
      <c r="F119" s="206" t="s">
        <v>1497</v>
      </c>
      <c r="G119" s="207" t="s">
        <v>185</v>
      </c>
      <c r="H119" s="208">
        <v>0.82099999999999995</v>
      </c>
      <c r="I119" s="209"/>
      <c r="J119" s="210">
        <f>ROUND(I119*H119,2)</f>
        <v>0</v>
      </c>
      <c r="K119" s="206" t="s">
        <v>156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1.03732</v>
      </c>
      <c r="R119" s="213">
        <f>Q119*H119</f>
        <v>0.85163971999999999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157</v>
      </c>
      <c r="AT119" s="215" t="s">
        <v>152</v>
      </c>
      <c r="AU119" s="215" t="s">
        <v>82</v>
      </c>
      <c r="AY119" s="17" t="s">
        <v>149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157</v>
      </c>
      <c r="BM119" s="215" t="s">
        <v>1498</v>
      </c>
    </row>
    <row r="120" s="2" customFormat="1">
      <c r="A120" s="38"/>
      <c r="B120" s="39"/>
      <c r="C120" s="40"/>
      <c r="D120" s="217" t="s">
        <v>159</v>
      </c>
      <c r="E120" s="40"/>
      <c r="F120" s="218" t="s">
        <v>1499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159</v>
      </c>
      <c r="AU120" s="17" t="s">
        <v>82</v>
      </c>
    </row>
    <row r="121" s="14" customFormat="1">
      <c r="A121" s="14"/>
      <c r="B121" s="234"/>
      <c r="C121" s="235"/>
      <c r="D121" s="224" t="s">
        <v>170</v>
      </c>
      <c r="E121" s="236" t="s">
        <v>19</v>
      </c>
      <c r="F121" s="237" t="s">
        <v>1500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170</v>
      </c>
      <c r="AU121" s="243" t="s">
        <v>82</v>
      </c>
      <c r="AV121" s="14" t="s">
        <v>80</v>
      </c>
      <c r="AW121" s="14" t="s">
        <v>33</v>
      </c>
      <c r="AX121" s="14" t="s">
        <v>72</v>
      </c>
      <c r="AY121" s="243" t="s">
        <v>149</v>
      </c>
    </row>
    <row r="122" s="13" customFormat="1">
      <c r="A122" s="13"/>
      <c r="B122" s="222"/>
      <c r="C122" s="223"/>
      <c r="D122" s="224" t="s">
        <v>170</v>
      </c>
      <c r="E122" s="225" t="s">
        <v>19</v>
      </c>
      <c r="F122" s="226" t="s">
        <v>1501</v>
      </c>
      <c r="G122" s="223"/>
      <c r="H122" s="227">
        <v>0.82099999999999995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170</v>
      </c>
      <c r="AU122" s="233" t="s">
        <v>82</v>
      </c>
      <c r="AV122" s="13" t="s">
        <v>82</v>
      </c>
      <c r="AW122" s="13" t="s">
        <v>33</v>
      </c>
      <c r="AX122" s="13" t="s">
        <v>80</v>
      </c>
      <c r="AY122" s="233" t="s">
        <v>149</v>
      </c>
    </row>
    <row r="123" s="2" customFormat="1" ht="24.15" customHeight="1">
      <c r="A123" s="38"/>
      <c r="B123" s="39"/>
      <c r="C123" s="204" t="s">
        <v>235</v>
      </c>
      <c r="D123" s="204" t="s">
        <v>152</v>
      </c>
      <c r="E123" s="205" t="s">
        <v>1502</v>
      </c>
      <c r="F123" s="206" t="s">
        <v>1503</v>
      </c>
      <c r="G123" s="207" t="s">
        <v>193</v>
      </c>
      <c r="H123" s="208">
        <v>5.7599999999999998</v>
      </c>
      <c r="I123" s="209"/>
      <c r="J123" s="210">
        <f>ROUND(I123*H123,2)</f>
        <v>0</v>
      </c>
      <c r="K123" s="206" t="s">
        <v>156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157</v>
      </c>
      <c r="AT123" s="215" t="s">
        <v>152</v>
      </c>
      <c r="AU123" s="215" t="s">
        <v>82</v>
      </c>
      <c r="AY123" s="17" t="s">
        <v>149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157</v>
      </c>
      <c r="BM123" s="215" t="s">
        <v>1504</v>
      </c>
    </row>
    <row r="124" s="2" customFormat="1">
      <c r="A124" s="38"/>
      <c r="B124" s="39"/>
      <c r="C124" s="40"/>
      <c r="D124" s="217" t="s">
        <v>159</v>
      </c>
      <c r="E124" s="40"/>
      <c r="F124" s="218" t="s">
        <v>1505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159</v>
      </c>
      <c r="AU124" s="17" t="s">
        <v>82</v>
      </c>
    </row>
    <row r="125" s="13" customFormat="1">
      <c r="A125" s="13"/>
      <c r="B125" s="222"/>
      <c r="C125" s="223"/>
      <c r="D125" s="224" t="s">
        <v>170</v>
      </c>
      <c r="E125" s="225" t="s">
        <v>19</v>
      </c>
      <c r="F125" s="226" t="s">
        <v>1476</v>
      </c>
      <c r="G125" s="223"/>
      <c r="H125" s="227">
        <v>5.7599999999999998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170</v>
      </c>
      <c r="AU125" s="233" t="s">
        <v>82</v>
      </c>
      <c r="AV125" s="13" t="s">
        <v>82</v>
      </c>
      <c r="AW125" s="13" t="s">
        <v>33</v>
      </c>
      <c r="AX125" s="13" t="s">
        <v>80</v>
      </c>
      <c r="AY125" s="233" t="s">
        <v>149</v>
      </c>
    </row>
    <row r="126" s="2" customFormat="1" ht="21.75" customHeight="1">
      <c r="A126" s="38"/>
      <c r="B126" s="39"/>
      <c r="C126" s="204" t="s">
        <v>240</v>
      </c>
      <c r="D126" s="204" t="s">
        <v>152</v>
      </c>
      <c r="E126" s="205" t="s">
        <v>1506</v>
      </c>
      <c r="F126" s="206" t="s">
        <v>1507</v>
      </c>
      <c r="G126" s="207" t="s">
        <v>155</v>
      </c>
      <c r="H126" s="208">
        <v>24</v>
      </c>
      <c r="I126" s="209"/>
      <c r="J126" s="210">
        <f>ROUND(I126*H126,2)</f>
        <v>0</v>
      </c>
      <c r="K126" s="206" t="s">
        <v>156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0.089999999999999997</v>
      </c>
      <c r="R126" s="213">
        <f>Q126*H126</f>
        <v>2.1600000000000001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157</v>
      </c>
      <c r="AT126" s="215" t="s">
        <v>152</v>
      </c>
      <c r="AU126" s="215" t="s">
        <v>82</v>
      </c>
      <c r="AY126" s="17" t="s">
        <v>149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157</v>
      </c>
      <c r="BM126" s="215" t="s">
        <v>1508</v>
      </c>
    </row>
    <row r="127" s="2" customFormat="1">
      <c r="A127" s="38"/>
      <c r="B127" s="39"/>
      <c r="C127" s="40"/>
      <c r="D127" s="217" t="s">
        <v>159</v>
      </c>
      <c r="E127" s="40"/>
      <c r="F127" s="218" t="s">
        <v>1509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159</v>
      </c>
      <c r="AU127" s="17" t="s">
        <v>82</v>
      </c>
    </row>
    <row r="128" s="2" customFormat="1" ht="24.15" customHeight="1">
      <c r="A128" s="38"/>
      <c r="B128" s="39"/>
      <c r="C128" s="256" t="s">
        <v>244</v>
      </c>
      <c r="D128" s="256" t="s">
        <v>602</v>
      </c>
      <c r="E128" s="257" t="s">
        <v>1510</v>
      </c>
      <c r="F128" s="258" t="s">
        <v>1511</v>
      </c>
      <c r="G128" s="259" t="s">
        <v>155</v>
      </c>
      <c r="H128" s="260">
        <v>24</v>
      </c>
      <c r="I128" s="261"/>
      <c r="J128" s="262">
        <f>ROUND(I128*H128,2)</f>
        <v>0</v>
      </c>
      <c r="K128" s="258" t="s">
        <v>19</v>
      </c>
      <c r="L128" s="263"/>
      <c r="M128" s="264" t="s">
        <v>19</v>
      </c>
      <c r="N128" s="265" t="s">
        <v>43</v>
      </c>
      <c r="O128" s="84"/>
      <c r="P128" s="213">
        <f>O128*H128</f>
        <v>0</v>
      </c>
      <c r="Q128" s="213">
        <v>0.035999999999999997</v>
      </c>
      <c r="R128" s="213">
        <f>Q128*H128</f>
        <v>0.86399999999999988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201</v>
      </c>
      <c r="AT128" s="215" t="s">
        <v>602</v>
      </c>
      <c r="AU128" s="215" t="s">
        <v>82</v>
      </c>
      <c r="AY128" s="17" t="s">
        <v>149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157</v>
      </c>
      <c r="BM128" s="215" t="s">
        <v>1512</v>
      </c>
    </row>
    <row r="129" s="12" customFormat="1" ht="22.8" customHeight="1">
      <c r="A129" s="12"/>
      <c r="B129" s="188"/>
      <c r="C129" s="189"/>
      <c r="D129" s="190" t="s">
        <v>71</v>
      </c>
      <c r="E129" s="202" t="s">
        <v>1513</v>
      </c>
      <c r="F129" s="202" t="s">
        <v>1514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SUM(P130:P157)</f>
        <v>0</v>
      </c>
      <c r="Q129" s="196"/>
      <c r="R129" s="197">
        <f>SUM(R130:R157)</f>
        <v>0.1926175</v>
      </c>
      <c r="S129" s="196"/>
      <c r="T129" s="198">
        <f>SUM(T130:T157)</f>
        <v>0.66479999999999995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80</v>
      </c>
      <c r="AT129" s="200" t="s">
        <v>71</v>
      </c>
      <c r="AU129" s="200" t="s">
        <v>80</v>
      </c>
      <c r="AY129" s="199" t="s">
        <v>149</v>
      </c>
      <c r="BK129" s="201">
        <f>SUM(BK130:BK157)</f>
        <v>0</v>
      </c>
    </row>
    <row r="130" s="2" customFormat="1" ht="16.5" customHeight="1">
      <c r="A130" s="38"/>
      <c r="B130" s="39"/>
      <c r="C130" s="204" t="s">
        <v>252</v>
      </c>
      <c r="D130" s="204" t="s">
        <v>152</v>
      </c>
      <c r="E130" s="205" t="s">
        <v>1468</v>
      </c>
      <c r="F130" s="206" t="s">
        <v>1469</v>
      </c>
      <c r="G130" s="207" t="s">
        <v>155</v>
      </c>
      <c r="H130" s="208">
        <v>1</v>
      </c>
      <c r="I130" s="209"/>
      <c r="J130" s="210">
        <f>ROUND(I130*H130,2)</f>
        <v>0</v>
      </c>
      <c r="K130" s="206" t="s">
        <v>156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0.14999999999999999</v>
      </c>
      <c r="T130" s="214">
        <f>S130*H130</f>
        <v>0.14999999999999999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157</v>
      </c>
      <c r="AT130" s="215" t="s">
        <v>152</v>
      </c>
      <c r="AU130" s="215" t="s">
        <v>82</v>
      </c>
      <c r="AY130" s="17" t="s">
        <v>149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80</v>
      </c>
      <c r="BK130" s="216">
        <f>ROUND(I130*H130,2)</f>
        <v>0</v>
      </c>
      <c r="BL130" s="17" t="s">
        <v>157</v>
      </c>
      <c r="BM130" s="215" t="s">
        <v>1515</v>
      </c>
    </row>
    <row r="131" s="2" customFormat="1">
      <c r="A131" s="38"/>
      <c r="B131" s="39"/>
      <c r="C131" s="40"/>
      <c r="D131" s="217" t="s">
        <v>159</v>
      </c>
      <c r="E131" s="40"/>
      <c r="F131" s="218" t="s">
        <v>1471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159</v>
      </c>
      <c r="AU131" s="17" t="s">
        <v>82</v>
      </c>
    </row>
    <row r="132" s="2" customFormat="1" ht="21.75" customHeight="1">
      <c r="A132" s="38"/>
      <c r="B132" s="39"/>
      <c r="C132" s="204" t="s">
        <v>258</v>
      </c>
      <c r="D132" s="204" t="s">
        <v>152</v>
      </c>
      <c r="E132" s="205" t="s">
        <v>1472</v>
      </c>
      <c r="F132" s="206" t="s">
        <v>1473</v>
      </c>
      <c r="G132" s="207" t="s">
        <v>193</v>
      </c>
      <c r="H132" s="208">
        <v>0.85799999999999998</v>
      </c>
      <c r="I132" s="209"/>
      <c r="J132" s="210">
        <f>ROUND(I132*H132,2)</f>
        <v>0</v>
      </c>
      <c r="K132" s="206" t="s">
        <v>156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0.59999999999999998</v>
      </c>
      <c r="T132" s="214">
        <f>S132*H132</f>
        <v>0.51479999999999992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157</v>
      </c>
      <c r="AT132" s="215" t="s">
        <v>152</v>
      </c>
      <c r="AU132" s="215" t="s">
        <v>82</v>
      </c>
      <c r="AY132" s="17" t="s">
        <v>149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157</v>
      </c>
      <c r="BM132" s="215" t="s">
        <v>1516</v>
      </c>
    </row>
    <row r="133" s="2" customFormat="1">
      <c r="A133" s="38"/>
      <c r="B133" s="39"/>
      <c r="C133" s="40"/>
      <c r="D133" s="217" t="s">
        <v>159</v>
      </c>
      <c r="E133" s="40"/>
      <c r="F133" s="218" t="s">
        <v>1475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159</v>
      </c>
      <c r="AU133" s="17" t="s">
        <v>82</v>
      </c>
    </row>
    <row r="134" s="13" customFormat="1">
      <c r="A134" s="13"/>
      <c r="B134" s="222"/>
      <c r="C134" s="223"/>
      <c r="D134" s="224" t="s">
        <v>170</v>
      </c>
      <c r="E134" s="225" t="s">
        <v>19</v>
      </c>
      <c r="F134" s="226" t="s">
        <v>1517</v>
      </c>
      <c r="G134" s="223"/>
      <c r="H134" s="227">
        <v>0.85799999999999998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170</v>
      </c>
      <c r="AU134" s="233" t="s">
        <v>82</v>
      </c>
      <c r="AV134" s="13" t="s">
        <v>82</v>
      </c>
      <c r="AW134" s="13" t="s">
        <v>33</v>
      </c>
      <c r="AX134" s="13" t="s">
        <v>80</v>
      </c>
      <c r="AY134" s="233" t="s">
        <v>149</v>
      </c>
    </row>
    <row r="135" s="2" customFormat="1" ht="24.15" customHeight="1">
      <c r="A135" s="38"/>
      <c r="B135" s="39"/>
      <c r="C135" s="204" t="s">
        <v>263</v>
      </c>
      <c r="D135" s="204" t="s">
        <v>152</v>
      </c>
      <c r="E135" s="205" t="s">
        <v>329</v>
      </c>
      <c r="F135" s="206" t="s">
        <v>330</v>
      </c>
      <c r="G135" s="207" t="s">
        <v>185</v>
      </c>
      <c r="H135" s="208">
        <v>0.66500000000000004</v>
      </c>
      <c r="I135" s="209"/>
      <c r="J135" s="210">
        <f>ROUND(I135*H135,2)</f>
        <v>0</v>
      </c>
      <c r="K135" s="206" t="s">
        <v>156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157</v>
      </c>
      <c r="AT135" s="215" t="s">
        <v>152</v>
      </c>
      <c r="AU135" s="215" t="s">
        <v>82</v>
      </c>
      <c r="AY135" s="17" t="s">
        <v>149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157</v>
      </c>
      <c r="BM135" s="215" t="s">
        <v>1518</v>
      </c>
    </row>
    <row r="136" s="2" customFormat="1">
      <c r="A136" s="38"/>
      <c r="B136" s="39"/>
      <c r="C136" s="40"/>
      <c r="D136" s="217" t="s">
        <v>159</v>
      </c>
      <c r="E136" s="40"/>
      <c r="F136" s="218" t="s">
        <v>332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82</v>
      </c>
    </row>
    <row r="137" s="2" customFormat="1" ht="24.15" customHeight="1">
      <c r="A137" s="38"/>
      <c r="B137" s="39"/>
      <c r="C137" s="204" t="s">
        <v>268</v>
      </c>
      <c r="D137" s="204" t="s">
        <v>152</v>
      </c>
      <c r="E137" s="205" t="s">
        <v>334</v>
      </c>
      <c r="F137" s="206" t="s">
        <v>335</v>
      </c>
      <c r="G137" s="207" t="s">
        <v>185</v>
      </c>
      <c r="H137" s="208">
        <v>1.9950000000000001</v>
      </c>
      <c r="I137" s="209"/>
      <c r="J137" s="210">
        <f>ROUND(I137*H137,2)</f>
        <v>0</v>
      </c>
      <c r="K137" s="206" t="s">
        <v>156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157</v>
      </c>
      <c r="AT137" s="215" t="s">
        <v>152</v>
      </c>
      <c r="AU137" s="215" t="s">
        <v>82</v>
      </c>
      <c r="AY137" s="17" t="s">
        <v>149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157</v>
      </c>
      <c r="BM137" s="215" t="s">
        <v>1519</v>
      </c>
    </row>
    <row r="138" s="2" customFormat="1">
      <c r="A138" s="38"/>
      <c r="B138" s="39"/>
      <c r="C138" s="40"/>
      <c r="D138" s="217" t="s">
        <v>159</v>
      </c>
      <c r="E138" s="40"/>
      <c r="F138" s="218" t="s">
        <v>337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159</v>
      </c>
      <c r="AU138" s="17" t="s">
        <v>82</v>
      </c>
    </row>
    <row r="139" s="13" customFormat="1">
      <c r="A139" s="13"/>
      <c r="B139" s="222"/>
      <c r="C139" s="223"/>
      <c r="D139" s="224" t="s">
        <v>170</v>
      </c>
      <c r="E139" s="225" t="s">
        <v>19</v>
      </c>
      <c r="F139" s="226" t="s">
        <v>1520</v>
      </c>
      <c r="G139" s="223"/>
      <c r="H139" s="227">
        <v>1.9950000000000001</v>
      </c>
      <c r="I139" s="228"/>
      <c r="J139" s="223"/>
      <c r="K139" s="223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170</v>
      </c>
      <c r="AU139" s="233" t="s">
        <v>82</v>
      </c>
      <c r="AV139" s="13" t="s">
        <v>82</v>
      </c>
      <c r="AW139" s="13" t="s">
        <v>33</v>
      </c>
      <c r="AX139" s="13" t="s">
        <v>80</v>
      </c>
      <c r="AY139" s="233" t="s">
        <v>149</v>
      </c>
    </row>
    <row r="140" s="2" customFormat="1" ht="24.15" customHeight="1">
      <c r="A140" s="38"/>
      <c r="B140" s="39"/>
      <c r="C140" s="204" t="s">
        <v>274</v>
      </c>
      <c r="D140" s="204" t="s">
        <v>152</v>
      </c>
      <c r="E140" s="205" t="s">
        <v>1480</v>
      </c>
      <c r="F140" s="206" t="s">
        <v>1481</v>
      </c>
      <c r="G140" s="207" t="s">
        <v>185</v>
      </c>
      <c r="H140" s="208">
        <v>0.51500000000000001</v>
      </c>
      <c r="I140" s="209"/>
      <c r="J140" s="210">
        <f>ROUND(I140*H140,2)</f>
        <v>0</v>
      </c>
      <c r="K140" s="206" t="s">
        <v>156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157</v>
      </c>
      <c r="AT140" s="215" t="s">
        <v>152</v>
      </c>
      <c r="AU140" s="215" t="s">
        <v>82</v>
      </c>
      <c r="AY140" s="17" t="s">
        <v>149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157</v>
      </c>
      <c r="BM140" s="215" t="s">
        <v>1521</v>
      </c>
    </row>
    <row r="141" s="2" customFormat="1">
      <c r="A141" s="38"/>
      <c r="B141" s="39"/>
      <c r="C141" s="40"/>
      <c r="D141" s="217" t="s">
        <v>159</v>
      </c>
      <c r="E141" s="40"/>
      <c r="F141" s="218" t="s">
        <v>1483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159</v>
      </c>
      <c r="AU141" s="17" t="s">
        <v>82</v>
      </c>
    </row>
    <row r="142" s="2" customFormat="1" ht="16.5" customHeight="1">
      <c r="A142" s="38"/>
      <c r="B142" s="39"/>
      <c r="C142" s="204" t="s">
        <v>7</v>
      </c>
      <c r="D142" s="204" t="s">
        <v>152</v>
      </c>
      <c r="E142" s="205" t="s">
        <v>1484</v>
      </c>
      <c r="F142" s="206" t="s">
        <v>1485</v>
      </c>
      <c r="G142" s="207" t="s">
        <v>996</v>
      </c>
      <c r="H142" s="208">
        <v>1</v>
      </c>
      <c r="I142" s="209"/>
      <c r="J142" s="210">
        <f>ROUND(I142*H142,2)</f>
        <v>0</v>
      </c>
      <c r="K142" s="206" t="s">
        <v>19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157</v>
      </c>
      <c r="AT142" s="215" t="s">
        <v>152</v>
      </c>
      <c r="AU142" s="215" t="s">
        <v>82</v>
      </c>
      <c r="AY142" s="17" t="s">
        <v>149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157</v>
      </c>
      <c r="BM142" s="215" t="s">
        <v>1522</v>
      </c>
    </row>
    <row r="143" s="2" customFormat="1" ht="16.5" customHeight="1">
      <c r="A143" s="38"/>
      <c r="B143" s="39"/>
      <c r="C143" s="204" t="s">
        <v>284</v>
      </c>
      <c r="D143" s="204" t="s">
        <v>152</v>
      </c>
      <c r="E143" s="205" t="s">
        <v>1487</v>
      </c>
      <c r="F143" s="206" t="s">
        <v>1488</v>
      </c>
      <c r="G143" s="207" t="s">
        <v>174</v>
      </c>
      <c r="H143" s="208">
        <v>6.3700000000000001</v>
      </c>
      <c r="I143" s="209"/>
      <c r="J143" s="210">
        <f>ROUND(I143*H143,2)</f>
        <v>0</v>
      </c>
      <c r="K143" s="206" t="s">
        <v>156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0.00313</v>
      </c>
      <c r="R143" s="213">
        <f>Q143*H143</f>
        <v>0.0199381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157</v>
      </c>
      <c r="AT143" s="215" t="s">
        <v>152</v>
      </c>
      <c r="AU143" s="215" t="s">
        <v>82</v>
      </c>
      <c r="AY143" s="17" t="s">
        <v>149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157</v>
      </c>
      <c r="BM143" s="215" t="s">
        <v>1523</v>
      </c>
    </row>
    <row r="144" s="2" customFormat="1">
      <c r="A144" s="38"/>
      <c r="B144" s="39"/>
      <c r="C144" s="40"/>
      <c r="D144" s="217" t="s">
        <v>159</v>
      </c>
      <c r="E144" s="40"/>
      <c r="F144" s="218" t="s">
        <v>1490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159</v>
      </c>
      <c r="AU144" s="17" t="s">
        <v>82</v>
      </c>
    </row>
    <row r="145" s="13" customFormat="1">
      <c r="A145" s="13"/>
      <c r="B145" s="222"/>
      <c r="C145" s="223"/>
      <c r="D145" s="224" t="s">
        <v>170</v>
      </c>
      <c r="E145" s="225" t="s">
        <v>19</v>
      </c>
      <c r="F145" s="226" t="s">
        <v>1524</v>
      </c>
      <c r="G145" s="223"/>
      <c r="H145" s="227">
        <v>6.3700000000000001</v>
      </c>
      <c r="I145" s="228"/>
      <c r="J145" s="223"/>
      <c r="K145" s="223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170</v>
      </c>
      <c r="AU145" s="233" t="s">
        <v>82</v>
      </c>
      <c r="AV145" s="13" t="s">
        <v>82</v>
      </c>
      <c r="AW145" s="13" t="s">
        <v>33</v>
      </c>
      <c r="AX145" s="13" t="s">
        <v>80</v>
      </c>
      <c r="AY145" s="233" t="s">
        <v>149</v>
      </c>
    </row>
    <row r="146" s="2" customFormat="1" ht="16.5" customHeight="1">
      <c r="A146" s="38"/>
      <c r="B146" s="39"/>
      <c r="C146" s="204" t="s">
        <v>291</v>
      </c>
      <c r="D146" s="204" t="s">
        <v>152</v>
      </c>
      <c r="E146" s="205" t="s">
        <v>1492</v>
      </c>
      <c r="F146" s="206" t="s">
        <v>1493</v>
      </c>
      <c r="G146" s="207" t="s">
        <v>174</v>
      </c>
      <c r="H146" s="208">
        <v>6.3700000000000001</v>
      </c>
      <c r="I146" s="209"/>
      <c r="J146" s="210">
        <f>ROUND(I146*H146,2)</f>
        <v>0</v>
      </c>
      <c r="K146" s="206" t="s">
        <v>156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157</v>
      </c>
      <c r="AT146" s="215" t="s">
        <v>152</v>
      </c>
      <c r="AU146" s="215" t="s">
        <v>82</v>
      </c>
      <c r="AY146" s="17" t="s">
        <v>149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157</v>
      </c>
      <c r="BM146" s="215" t="s">
        <v>1525</v>
      </c>
    </row>
    <row r="147" s="2" customFormat="1">
      <c r="A147" s="38"/>
      <c r="B147" s="39"/>
      <c r="C147" s="40"/>
      <c r="D147" s="217" t="s">
        <v>159</v>
      </c>
      <c r="E147" s="40"/>
      <c r="F147" s="218" t="s">
        <v>1495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82</v>
      </c>
    </row>
    <row r="148" s="2" customFormat="1" ht="16.5" customHeight="1">
      <c r="A148" s="38"/>
      <c r="B148" s="39"/>
      <c r="C148" s="204" t="s">
        <v>299</v>
      </c>
      <c r="D148" s="204" t="s">
        <v>152</v>
      </c>
      <c r="E148" s="205" t="s">
        <v>1496</v>
      </c>
      <c r="F148" s="206" t="s">
        <v>1497</v>
      </c>
      <c r="G148" s="207" t="s">
        <v>185</v>
      </c>
      <c r="H148" s="208">
        <v>0.044999999999999998</v>
      </c>
      <c r="I148" s="209"/>
      <c r="J148" s="210">
        <f>ROUND(I148*H148,2)</f>
        <v>0</v>
      </c>
      <c r="K148" s="206" t="s">
        <v>156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1.03732</v>
      </c>
      <c r="R148" s="213">
        <f>Q148*H148</f>
        <v>0.046679399999999996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157</v>
      </c>
      <c r="AT148" s="215" t="s">
        <v>152</v>
      </c>
      <c r="AU148" s="215" t="s">
        <v>82</v>
      </c>
      <c r="AY148" s="17" t="s">
        <v>149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157</v>
      </c>
      <c r="BM148" s="215" t="s">
        <v>1526</v>
      </c>
    </row>
    <row r="149" s="2" customFormat="1">
      <c r="A149" s="38"/>
      <c r="B149" s="39"/>
      <c r="C149" s="40"/>
      <c r="D149" s="217" t="s">
        <v>159</v>
      </c>
      <c r="E149" s="40"/>
      <c r="F149" s="218" t="s">
        <v>1499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159</v>
      </c>
      <c r="AU149" s="17" t="s">
        <v>82</v>
      </c>
    </row>
    <row r="150" s="14" customFormat="1">
      <c r="A150" s="14"/>
      <c r="B150" s="234"/>
      <c r="C150" s="235"/>
      <c r="D150" s="224" t="s">
        <v>170</v>
      </c>
      <c r="E150" s="236" t="s">
        <v>19</v>
      </c>
      <c r="F150" s="237" t="s">
        <v>1500</v>
      </c>
      <c r="G150" s="235"/>
      <c r="H150" s="236" t="s">
        <v>19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170</v>
      </c>
      <c r="AU150" s="243" t="s">
        <v>82</v>
      </c>
      <c r="AV150" s="14" t="s">
        <v>80</v>
      </c>
      <c r="AW150" s="14" t="s">
        <v>33</v>
      </c>
      <c r="AX150" s="14" t="s">
        <v>72</v>
      </c>
      <c r="AY150" s="243" t="s">
        <v>149</v>
      </c>
    </row>
    <row r="151" s="13" customFormat="1">
      <c r="A151" s="13"/>
      <c r="B151" s="222"/>
      <c r="C151" s="223"/>
      <c r="D151" s="224" t="s">
        <v>170</v>
      </c>
      <c r="E151" s="225" t="s">
        <v>19</v>
      </c>
      <c r="F151" s="226" t="s">
        <v>1527</v>
      </c>
      <c r="G151" s="223"/>
      <c r="H151" s="227">
        <v>0.044999999999999998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170</v>
      </c>
      <c r="AU151" s="233" t="s">
        <v>82</v>
      </c>
      <c r="AV151" s="13" t="s">
        <v>82</v>
      </c>
      <c r="AW151" s="13" t="s">
        <v>33</v>
      </c>
      <c r="AX151" s="13" t="s">
        <v>80</v>
      </c>
      <c r="AY151" s="233" t="s">
        <v>149</v>
      </c>
    </row>
    <row r="152" s="2" customFormat="1" ht="24.15" customHeight="1">
      <c r="A152" s="38"/>
      <c r="B152" s="39"/>
      <c r="C152" s="204" t="s">
        <v>307</v>
      </c>
      <c r="D152" s="204" t="s">
        <v>152</v>
      </c>
      <c r="E152" s="205" t="s">
        <v>1502</v>
      </c>
      <c r="F152" s="206" t="s">
        <v>1503</v>
      </c>
      <c r="G152" s="207" t="s">
        <v>193</v>
      </c>
      <c r="H152" s="208">
        <v>0.85799999999999998</v>
      </c>
      <c r="I152" s="209"/>
      <c r="J152" s="210">
        <f>ROUND(I152*H152,2)</f>
        <v>0</v>
      </c>
      <c r="K152" s="206" t="s">
        <v>156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157</v>
      </c>
      <c r="AT152" s="215" t="s">
        <v>152</v>
      </c>
      <c r="AU152" s="215" t="s">
        <v>82</v>
      </c>
      <c r="AY152" s="17" t="s">
        <v>149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157</v>
      </c>
      <c r="BM152" s="215" t="s">
        <v>1528</v>
      </c>
    </row>
    <row r="153" s="2" customFormat="1">
      <c r="A153" s="38"/>
      <c r="B153" s="39"/>
      <c r="C153" s="40"/>
      <c r="D153" s="217" t="s">
        <v>159</v>
      </c>
      <c r="E153" s="40"/>
      <c r="F153" s="218" t="s">
        <v>1505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159</v>
      </c>
      <c r="AU153" s="17" t="s">
        <v>82</v>
      </c>
    </row>
    <row r="154" s="13" customFormat="1">
      <c r="A154" s="13"/>
      <c r="B154" s="222"/>
      <c r="C154" s="223"/>
      <c r="D154" s="224" t="s">
        <v>170</v>
      </c>
      <c r="E154" s="225" t="s">
        <v>19</v>
      </c>
      <c r="F154" s="226" t="s">
        <v>1517</v>
      </c>
      <c r="G154" s="223"/>
      <c r="H154" s="227">
        <v>0.85799999999999998</v>
      </c>
      <c r="I154" s="228"/>
      <c r="J154" s="223"/>
      <c r="K154" s="223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170</v>
      </c>
      <c r="AU154" s="233" t="s">
        <v>82</v>
      </c>
      <c r="AV154" s="13" t="s">
        <v>82</v>
      </c>
      <c r="AW154" s="13" t="s">
        <v>33</v>
      </c>
      <c r="AX154" s="13" t="s">
        <v>80</v>
      </c>
      <c r="AY154" s="233" t="s">
        <v>149</v>
      </c>
    </row>
    <row r="155" s="2" customFormat="1" ht="21.75" customHeight="1">
      <c r="A155" s="38"/>
      <c r="B155" s="39"/>
      <c r="C155" s="204" t="s">
        <v>315</v>
      </c>
      <c r="D155" s="204" t="s">
        <v>152</v>
      </c>
      <c r="E155" s="205" t="s">
        <v>1506</v>
      </c>
      <c r="F155" s="206" t="s">
        <v>1507</v>
      </c>
      <c r="G155" s="207" t="s">
        <v>155</v>
      </c>
      <c r="H155" s="208">
        <v>1</v>
      </c>
      <c r="I155" s="209"/>
      <c r="J155" s="210">
        <f>ROUND(I155*H155,2)</f>
        <v>0</v>
      </c>
      <c r="K155" s="206" t="s">
        <v>156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0.089999999999999997</v>
      </c>
      <c r="R155" s="213">
        <f>Q155*H155</f>
        <v>0.089999999999999997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157</v>
      </c>
      <c r="AT155" s="215" t="s">
        <v>152</v>
      </c>
      <c r="AU155" s="215" t="s">
        <v>82</v>
      </c>
      <c r="AY155" s="17" t="s">
        <v>149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157</v>
      </c>
      <c r="BM155" s="215" t="s">
        <v>1529</v>
      </c>
    </row>
    <row r="156" s="2" customFormat="1">
      <c r="A156" s="38"/>
      <c r="B156" s="39"/>
      <c r="C156" s="40"/>
      <c r="D156" s="217" t="s">
        <v>159</v>
      </c>
      <c r="E156" s="40"/>
      <c r="F156" s="218" t="s">
        <v>1509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82</v>
      </c>
    </row>
    <row r="157" s="2" customFormat="1" ht="24.15" customHeight="1">
      <c r="A157" s="38"/>
      <c r="B157" s="39"/>
      <c r="C157" s="256" t="s">
        <v>323</v>
      </c>
      <c r="D157" s="256" t="s">
        <v>602</v>
      </c>
      <c r="E157" s="257" t="s">
        <v>1510</v>
      </c>
      <c r="F157" s="258" t="s">
        <v>1511</v>
      </c>
      <c r="G157" s="259" t="s">
        <v>155</v>
      </c>
      <c r="H157" s="260">
        <v>1</v>
      </c>
      <c r="I157" s="261"/>
      <c r="J157" s="262">
        <f>ROUND(I157*H157,2)</f>
        <v>0</v>
      </c>
      <c r="K157" s="258" t="s">
        <v>19</v>
      </c>
      <c r="L157" s="263"/>
      <c r="M157" s="264" t="s">
        <v>19</v>
      </c>
      <c r="N157" s="265" t="s">
        <v>43</v>
      </c>
      <c r="O157" s="84"/>
      <c r="P157" s="213">
        <f>O157*H157</f>
        <v>0</v>
      </c>
      <c r="Q157" s="213">
        <v>0.035999999999999997</v>
      </c>
      <c r="R157" s="213">
        <f>Q157*H157</f>
        <v>0.035999999999999997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201</v>
      </c>
      <c r="AT157" s="215" t="s">
        <v>602</v>
      </c>
      <c r="AU157" s="215" t="s">
        <v>82</v>
      </c>
      <c r="AY157" s="17" t="s">
        <v>149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157</v>
      </c>
      <c r="BM157" s="215" t="s">
        <v>1530</v>
      </c>
    </row>
    <row r="158" s="12" customFormat="1" ht="22.8" customHeight="1">
      <c r="A158" s="12"/>
      <c r="B158" s="188"/>
      <c r="C158" s="189"/>
      <c r="D158" s="190" t="s">
        <v>71</v>
      </c>
      <c r="E158" s="202" t="s">
        <v>1531</v>
      </c>
      <c r="F158" s="202" t="s">
        <v>1532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SUM(P159:P186)</f>
        <v>0</v>
      </c>
      <c r="Q158" s="196"/>
      <c r="R158" s="197">
        <f>SUM(R159:R186)</f>
        <v>0.43340831999999996</v>
      </c>
      <c r="S158" s="196"/>
      <c r="T158" s="198">
        <f>SUM(T159:T186)</f>
        <v>0.88319999999999999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80</v>
      </c>
      <c r="AT158" s="200" t="s">
        <v>71</v>
      </c>
      <c r="AU158" s="200" t="s">
        <v>80</v>
      </c>
      <c r="AY158" s="199" t="s">
        <v>149</v>
      </c>
      <c r="BK158" s="201">
        <f>SUM(BK159:BK186)</f>
        <v>0</v>
      </c>
    </row>
    <row r="159" s="2" customFormat="1" ht="16.5" customHeight="1">
      <c r="A159" s="38"/>
      <c r="B159" s="39"/>
      <c r="C159" s="204" t="s">
        <v>328</v>
      </c>
      <c r="D159" s="204" t="s">
        <v>152</v>
      </c>
      <c r="E159" s="205" t="s">
        <v>1468</v>
      </c>
      <c r="F159" s="206" t="s">
        <v>1469</v>
      </c>
      <c r="G159" s="207" t="s">
        <v>155</v>
      </c>
      <c r="H159" s="208">
        <v>2</v>
      </c>
      <c r="I159" s="209"/>
      <c r="J159" s="210">
        <f>ROUND(I159*H159,2)</f>
        <v>0</v>
      </c>
      <c r="K159" s="206" t="s">
        <v>156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0.14999999999999999</v>
      </c>
      <c r="T159" s="214">
        <f>S159*H159</f>
        <v>0.29999999999999999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157</v>
      </c>
      <c r="AT159" s="215" t="s">
        <v>152</v>
      </c>
      <c r="AU159" s="215" t="s">
        <v>82</v>
      </c>
      <c r="AY159" s="17" t="s">
        <v>149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157</v>
      </c>
      <c r="BM159" s="215" t="s">
        <v>1533</v>
      </c>
    </row>
    <row r="160" s="2" customFormat="1">
      <c r="A160" s="38"/>
      <c r="B160" s="39"/>
      <c r="C160" s="40"/>
      <c r="D160" s="217" t="s">
        <v>159</v>
      </c>
      <c r="E160" s="40"/>
      <c r="F160" s="218" t="s">
        <v>1471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2" customFormat="1" ht="21.75" customHeight="1">
      <c r="A161" s="38"/>
      <c r="B161" s="39"/>
      <c r="C161" s="204" t="s">
        <v>333</v>
      </c>
      <c r="D161" s="204" t="s">
        <v>152</v>
      </c>
      <c r="E161" s="205" t="s">
        <v>1472</v>
      </c>
      <c r="F161" s="206" t="s">
        <v>1473</v>
      </c>
      <c r="G161" s="207" t="s">
        <v>193</v>
      </c>
      <c r="H161" s="208">
        <v>0.97199999999999998</v>
      </c>
      <c r="I161" s="209"/>
      <c r="J161" s="210">
        <f>ROUND(I161*H161,2)</f>
        <v>0</v>
      </c>
      <c r="K161" s="206" t="s">
        <v>156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0.59999999999999998</v>
      </c>
      <c r="T161" s="214">
        <f>S161*H161</f>
        <v>0.58319999999999994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157</v>
      </c>
      <c r="AT161" s="215" t="s">
        <v>152</v>
      </c>
      <c r="AU161" s="215" t="s">
        <v>82</v>
      </c>
      <c r="AY161" s="17" t="s">
        <v>149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80</v>
      </c>
      <c r="BK161" s="216">
        <f>ROUND(I161*H161,2)</f>
        <v>0</v>
      </c>
      <c r="BL161" s="17" t="s">
        <v>157</v>
      </c>
      <c r="BM161" s="215" t="s">
        <v>1534</v>
      </c>
    </row>
    <row r="162" s="2" customFormat="1">
      <c r="A162" s="38"/>
      <c r="B162" s="39"/>
      <c r="C162" s="40"/>
      <c r="D162" s="217" t="s">
        <v>159</v>
      </c>
      <c r="E162" s="40"/>
      <c r="F162" s="218" t="s">
        <v>1475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159</v>
      </c>
      <c r="AU162" s="17" t="s">
        <v>82</v>
      </c>
    </row>
    <row r="163" s="13" customFormat="1">
      <c r="A163" s="13"/>
      <c r="B163" s="222"/>
      <c r="C163" s="223"/>
      <c r="D163" s="224" t="s">
        <v>170</v>
      </c>
      <c r="E163" s="225" t="s">
        <v>19</v>
      </c>
      <c r="F163" s="226" t="s">
        <v>1535</v>
      </c>
      <c r="G163" s="223"/>
      <c r="H163" s="227">
        <v>0.97199999999999998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170</v>
      </c>
      <c r="AU163" s="233" t="s">
        <v>82</v>
      </c>
      <c r="AV163" s="13" t="s">
        <v>82</v>
      </c>
      <c r="AW163" s="13" t="s">
        <v>33</v>
      </c>
      <c r="AX163" s="13" t="s">
        <v>80</v>
      </c>
      <c r="AY163" s="233" t="s">
        <v>149</v>
      </c>
    </row>
    <row r="164" s="2" customFormat="1" ht="24.15" customHeight="1">
      <c r="A164" s="38"/>
      <c r="B164" s="39"/>
      <c r="C164" s="204" t="s">
        <v>339</v>
      </c>
      <c r="D164" s="204" t="s">
        <v>152</v>
      </c>
      <c r="E164" s="205" t="s">
        <v>329</v>
      </c>
      <c r="F164" s="206" t="s">
        <v>330</v>
      </c>
      <c r="G164" s="207" t="s">
        <v>185</v>
      </c>
      <c r="H164" s="208">
        <v>0.88300000000000001</v>
      </c>
      <c r="I164" s="209"/>
      <c r="J164" s="210">
        <f>ROUND(I164*H164,2)</f>
        <v>0</v>
      </c>
      <c r="K164" s="206" t="s">
        <v>156</v>
      </c>
      <c r="L164" s="44"/>
      <c r="M164" s="211" t="s">
        <v>19</v>
      </c>
      <c r="N164" s="212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157</v>
      </c>
      <c r="AT164" s="215" t="s">
        <v>152</v>
      </c>
      <c r="AU164" s="215" t="s">
        <v>82</v>
      </c>
      <c r="AY164" s="17" t="s">
        <v>149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157</v>
      </c>
      <c r="BM164" s="215" t="s">
        <v>1536</v>
      </c>
    </row>
    <row r="165" s="2" customFormat="1">
      <c r="A165" s="38"/>
      <c r="B165" s="39"/>
      <c r="C165" s="40"/>
      <c r="D165" s="217" t="s">
        <v>159</v>
      </c>
      <c r="E165" s="40"/>
      <c r="F165" s="218" t="s">
        <v>332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159</v>
      </c>
      <c r="AU165" s="17" t="s">
        <v>82</v>
      </c>
    </row>
    <row r="166" s="2" customFormat="1" ht="24.15" customHeight="1">
      <c r="A166" s="38"/>
      <c r="B166" s="39"/>
      <c r="C166" s="204" t="s">
        <v>344</v>
      </c>
      <c r="D166" s="204" t="s">
        <v>152</v>
      </c>
      <c r="E166" s="205" t="s">
        <v>334</v>
      </c>
      <c r="F166" s="206" t="s">
        <v>335</v>
      </c>
      <c r="G166" s="207" t="s">
        <v>185</v>
      </c>
      <c r="H166" s="208">
        <v>2.649</v>
      </c>
      <c r="I166" s="209"/>
      <c r="J166" s="210">
        <f>ROUND(I166*H166,2)</f>
        <v>0</v>
      </c>
      <c r="K166" s="206" t="s">
        <v>156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157</v>
      </c>
      <c r="AT166" s="215" t="s">
        <v>152</v>
      </c>
      <c r="AU166" s="215" t="s">
        <v>82</v>
      </c>
      <c r="AY166" s="17" t="s">
        <v>149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80</v>
      </c>
      <c r="BK166" s="216">
        <f>ROUND(I166*H166,2)</f>
        <v>0</v>
      </c>
      <c r="BL166" s="17" t="s">
        <v>157</v>
      </c>
      <c r="BM166" s="215" t="s">
        <v>1537</v>
      </c>
    </row>
    <row r="167" s="2" customFormat="1">
      <c r="A167" s="38"/>
      <c r="B167" s="39"/>
      <c r="C167" s="40"/>
      <c r="D167" s="217" t="s">
        <v>159</v>
      </c>
      <c r="E167" s="40"/>
      <c r="F167" s="218" t="s">
        <v>337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159</v>
      </c>
      <c r="AU167" s="17" t="s">
        <v>82</v>
      </c>
    </row>
    <row r="168" s="13" customFormat="1">
      <c r="A168" s="13"/>
      <c r="B168" s="222"/>
      <c r="C168" s="223"/>
      <c r="D168" s="224" t="s">
        <v>170</v>
      </c>
      <c r="E168" s="225" t="s">
        <v>19</v>
      </c>
      <c r="F168" s="226" t="s">
        <v>1538</v>
      </c>
      <c r="G168" s="223"/>
      <c r="H168" s="227">
        <v>2.649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170</v>
      </c>
      <c r="AU168" s="233" t="s">
        <v>82</v>
      </c>
      <c r="AV168" s="13" t="s">
        <v>82</v>
      </c>
      <c r="AW168" s="13" t="s">
        <v>33</v>
      </c>
      <c r="AX168" s="13" t="s">
        <v>80</v>
      </c>
      <c r="AY168" s="233" t="s">
        <v>149</v>
      </c>
    </row>
    <row r="169" s="2" customFormat="1" ht="24.15" customHeight="1">
      <c r="A169" s="38"/>
      <c r="B169" s="39"/>
      <c r="C169" s="204" t="s">
        <v>350</v>
      </c>
      <c r="D169" s="204" t="s">
        <v>152</v>
      </c>
      <c r="E169" s="205" t="s">
        <v>1480</v>
      </c>
      <c r="F169" s="206" t="s">
        <v>1481</v>
      </c>
      <c r="G169" s="207" t="s">
        <v>185</v>
      </c>
      <c r="H169" s="208">
        <v>0.58299999999999996</v>
      </c>
      <c r="I169" s="209"/>
      <c r="J169" s="210">
        <f>ROUND(I169*H169,2)</f>
        <v>0</v>
      </c>
      <c r="K169" s="206" t="s">
        <v>156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157</v>
      </c>
      <c r="AT169" s="215" t="s">
        <v>152</v>
      </c>
      <c r="AU169" s="215" t="s">
        <v>82</v>
      </c>
      <c r="AY169" s="17" t="s">
        <v>149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80</v>
      </c>
      <c r="BK169" s="216">
        <f>ROUND(I169*H169,2)</f>
        <v>0</v>
      </c>
      <c r="BL169" s="17" t="s">
        <v>157</v>
      </c>
      <c r="BM169" s="215" t="s">
        <v>1539</v>
      </c>
    </row>
    <row r="170" s="2" customFormat="1">
      <c r="A170" s="38"/>
      <c r="B170" s="39"/>
      <c r="C170" s="40"/>
      <c r="D170" s="217" t="s">
        <v>159</v>
      </c>
      <c r="E170" s="40"/>
      <c r="F170" s="218" t="s">
        <v>1483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82</v>
      </c>
    </row>
    <row r="171" s="2" customFormat="1" ht="16.5" customHeight="1">
      <c r="A171" s="38"/>
      <c r="B171" s="39"/>
      <c r="C171" s="204" t="s">
        <v>355</v>
      </c>
      <c r="D171" s="204" t="s">
        <v>152</v>
      </c>
      <c r="E171" s="205" t="s">
        <v>1484</v>
      </c>
      <c r="F171" s="206" t="s">
        <v>1485</v>
      </c>
      <c r="G171" s="207" t="s">
        <v>996</v>
      </c>
      <c r="H171" s="208">
        <v>1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157</v>
      </c>
      <c r="AT171" s="215" t="s">
        <v>152</v>
      </c>
      <c r="AU171" s="215" t="s">
        <v>82</v>
      </c>
      <c r="AY171" s="17" t="s">
        <v>149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80</v>
      </c>
      <c r="BK171" s="216">
        <f>ROUND(I171*H171,2)</f>
        <v>0</v>
      </c>
      <c r="BL171" s="17" t="s">
        <v>157</v>
      </c>
      <c r="BM171" s="215" t="s">
        <v>1540</v>
      </c>
    </row>
    <row r="172" s="2" customFormat="1" ht="16.5" customHeight="1">
      <c r="A172" s="38"/>
      <c r="B172" s="39"/>
      <c r="C172" s="204" t="s">
        <v>360</v>
      </c>
      <c r="D172" s="204" t="s">
        <v>152</v>
      </c>
      <c r="E172" s="205" t="s">
        <v>1487</v>
      </c>
      <c r="F172" s="206" t="s">
        <v>1488</v>
      </c>
      <c r="G172" s="207" t="s">
        <v>174</v>
      </c>
      <c r="H172" s="208">
        <v>16.199999999999999</v>
      </c>
      <c r="I172" s="209"/>
      <c r="J172" s="210">
        <f>ROUND(I172*H172,2)</f>
        <v>0</v>
      </c>
      <c r="K172" s="206" t="s">
        <v>156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0.00313</v>
      </c>
      <c r="R172" s="213">
        <f>Q172*H172</f>
        <v>0.050705999999999994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157</v>
      </c>
      <c r="AT172" s="215" t="s">
        <v>152</v>
      </c>
      <c r="AU172" s="215" t="s">
        <v>82</v>
      </c>
      <c r="AY172" s="17" t="s">
        <v>149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157</v>
      </c>
      <c r="BM172" s="215" t="s">
        <v>1541</v>
      </c>
    </row>
    <row r="173" s="2" customFormat="1">
      <c r="A173" s="38"/>
      <c r="B173" s="39"/>
      <c r="C173" s="40"/>
      <c r="D173" s="217" t="s">
        <v>159</v>
      </c>
      <c r="E173" s="40"/>
      <c r="F173" s="218" t="s">
        <v>1490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159</v>
      </c>
      <c r="AU173" s="17" t="s">
        <v>82</v>
      </c>
    </row>
    <row r="174" s="13" customFormat="1">
      <c r="A174" s="13"/>
      <c r="B174" s="222"/>
      <c r="C174" s="223"/>
      <c r="D174" s="224" t="s">
        <v>170</v>
      </c>
      <c r="E174" s="225" t="s">
        <v>19</v>
      </c>
      <c r="F174" s="226" t="s">
        <v>1542</v>
      </c>
      <c r="G174" s="223"/>
      <c r="H174" s="227">
        <v>16.199999999999999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170</v>
      </c>
      <c r="AU174" s="233" t="s">
        <v>82</v>
      </c>
      <c r="AV174" s="13" t="s">
        <v>82</v>
      </c>
      <c r="AW174" s="13" t="s">
        <v>33</v>
      </c>
      <c r="AX174" s="13" t="s">
        <v>80</v>
      </c>
      <c r="AY174" s="233" t="s">
        <v>149</v>
      </c>
    </row>
    <row r="175" s="2" customFormat="1" ht="16.5" customHeight="1">
      <c r="A175" s="38"/>
      <c r="B175" s="39"/>
      <c r="C175" s="204" t="s">
        <v>368</v>
      </c>
      <c r="D175" s="204" t="s">
        <v>152</v>
      </c>
      <c r="E175" s="205" t="s">
        <v>1492</v>
      </c>
      <c r="F175" s="206" t="s">
        <v>1493</v>
      </c>
      <c r="G175" s="207" t="s">
        <v>174</v>
      </c>
      <c r="H175" s="208">
        <v>16.199999999999999</v>
      </c>
      <c r="I175" s="209"/>
      <c r="J175" s="210">
        <f>ROUND(I175*H175,2)</f>
        <v>0</v>
      </c>
      <c r="K175" s="206" t="s">
        <v>156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157</v>
      </c>
      <c r="AT175" s="215" t="s">
        <v>152</v>
      </c>
      <c r="AU175" s="215" t="s">
        <v>82</v>
      </c>
      <c r="AY175" s="17" t="s">
        <v>149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157</v>
      </c>
      <c r="BM175" s="215" t="s">
        <v>1543</v>
      </c>
    </row>
    <row r="176" s="2" customFormat="1">
      <c r="A176" s="38"/>
      <c r="B176" s="39"/>
      <c r="C176" s="40"/>
      <c r="D176" s="217" t="s">
        <v>159</v>
      </c>
      <c r="E176" s="40"/>
      <c r="F176" s="218" t="s">
        <v>1495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82</v>
      </c>
    </row>
    <row r="177" s="2" customFormat="1" ht="16.5" customHeight="1">
      <c r="A177" s="38"/>
      <c r="B177" s="39"/>
      <c r="C177" s="204" t="s">
        <v>376</v>
      </c>
      <c r="D177" s="204" t="s">
        <v>152</v>
      </c>
      <c r="E177" s="205" t="s">
        <v>1496</v>
      </c>
      <c r="F177" s="206" t="s">
        <v>1497</v>
      </c>
      <c r="G177" s="207" t="s">
        <v>185</v>
      </c>
      <c r="H177" s="208">
        <v>0.126</v>
      </c>
      <c r="I177" s="209"/>
      <c r="J177" s="210">
        <f>ROUND(I177*H177,2)</f>
        <v>0</v>
      </c>
      <c r="K177" s="206" t="s">
        <v>156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1.03732</v>
      </c>
      <c r="R177" s="213">
        <f>Q177*H177</f>
        <v>0.13070232000000001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157</v>
      </c>
      <c r="AT177" s="215" t="s">
        <v>152</v>
      </c>
      <c r="AU177" s="215" t="s">
        <v>82</v>
      </c>
      <c r="AY177" s="17" t="s">
        <v>149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157</v>
      </c>
      <c r="BM177" s="215" t="s">
        <v>1544</v>
      </c>
    </row>
    <row r="178" s="2" customFormat="1">
      <c r="A178" s="38"/>
      <c r="B178" s="39"/>
      <c r="C178" s="40"/>
      <c r="D178" s="217" t="s">
        <v>159</v>
      </c>
      <c r="E178" s="40"/>
      <c r="F178" s="218" t="s">
        <v>1499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159</v>
      </c>
      <c r="AU178" s="17" t="s">
        <v>82</v>
      </c>
    </row>
    <row r="179" s="14" customFormat="1">
      <c r="A179" s="14"/>
      <c r="B179" s="234"/>
      <c r="C179" s="235"/>
      <c r="D179" s="224" t="s">
        <v>170</v>
      </c>
      <c r="E179" s="236" t="s">
        <v>19</v>
      </c>
      <c r="F179" s="237" t="s">
        <v>1500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170</v>
      </c>
      <c r="AU179" s="243" t="s">
        <v>82</v>
      </c>
      <c r="AV179" s="14" t="s">
        <v>80</v>
      </c>
      <c r="AW179" s="14" t="s">
        <v>33</v>
      </c>
      <c r="AX179" s="14" t="s">
        <v>72</v>
      </c>
      <c r="AY179" s="243" t="s">
        <v>149</v>
      </c>
    </row>
    <row r="180" s="13" customFormat="1">
      <c r="A180" s="13"/>
      <c r="B180" s="222"/>
      <c r="C180" s="223"/>
      <c r="D180" s="224" t="s">
        <v>170</v>
      </c>
      <c r="E180" s="225" t="s">
        <v>19</v>
      </c>
      <c r="F180" s="226" t="s">
        <v>1545</v>
      </c>
      <c r="G180" s="223"/>
      <c r="H180" s="227">
        <v>0.126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170</v>
      </c>
      <c r="AU180" s="233" t="s">
        <v>82</v>
      </c>
      <c r="AV180" s="13" t="s">
        <v>82</v>
      </c>
      <c r="AW180" s="13" t="s">
        <v>33</v>
      </c>
      <c r="AX180" s="13" t="s">
        <v>80</v>
      </c>
      <c r="AY180" s="233" t="s">
        <v>149</v>
      </c>
    </row>
    <row r="181" s="2" customFormat="1" ht="24.15" customHeight="1">
      <c r="A181" s="38"/>
      <c r="B181" s="39"/>
      <c r="C181" s="204" t="s">
        <v>378</v>
      </c>
      <c r="D181" s="204" t="s">
        <v>152</v>
      </c>
      <c r="E181" s="205" t="s">
        <v>1502</v>
      </c>
      <c r="F181" s="206" t="s">
        <v>1503</v>
      </c>
      <c r="G181" s="207" t="s">
        <v>193</v>
      </c>
      <c r="H181" s="208">
        <v>0.97199999999999998</v>
      </c>
      <c r="I181" s="209"/>
      <c r="J181" s="210">
        <f>ROUND(I181*H181,2)</f>
        <v>0</v>
      </c>
      <c r="K181" s="206" t="s">
        <v>156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157</v>
      </c>
      <c r="AT181" s="215" t="s">
        <v>152</v>
      </c>
      <c r="AU181" s="215" t="s">
        <v>82</v>
      </c>
      <c r="AY181" s="17" t="s">
        <v>149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157</v>
      </c>
      <c r="BM181" s="215" t="s">
        <v>1546</v>
      </c>
    </row>
    <row r="182" s="2" customFormat="1">
      <c r="A182" s="38"/>
      <c r="B182" s="39"/>
      <c r="C182" s="40"/>
      <c r="D182" s="217" t="s">
        <v>159</v>
      </c>
      <c r="E182" s="40"/>
      <c r="F182" s="218" t="s">
        <v>1505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159</v>
      </c>
      <c r="AU182" s="17" t="s">
        <v>82</v>
      </c>
    </row>
    <row r="183" s="13" customFormat="1">
      <c r="A183" s="13"/>
      <c r="B183" s="222"/>
      <c r="C183" s="223"/>
      <c r="D183" s="224" t="s">
        <v>170</v>
      </c>
      <c r="E183" s="225" t="s">
        <v>19</v>
      </c>
      <c r="F183" s="226" t="s">
        <v>1535</v>
      </c>
      <c r="G183" s="223"/>
      <c r="H183" s="227">
        <v>0.97199999999999998</v>
      </c>
      <c r="I183" s="228"/>
      <c r="J183" s="223"/>
      <c r="K183" s="223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170</v>
      </c>
      <c r="AU183" s="233" t="s">
        <v>82</v>
      </c>
      <c r="AV183" s="13" t="s">
        <v>82</v>
      </c>
      <c r="AW183" s="13" t="s">
        <v>33</v>
      </c>
      <c r="AX183" s="13" t="s">
        <v>80</v>
      </c>
      <c r="AY183" s="233" t="s">
        <v>149</v>
      </c>
    </row>
    <row r="184" s="2" customFormat="1" ht="21.75" customHeight="1">
      <c r="A184" s="38"/>
      <c r="B184" s="39"/>
      <c r="C184" s="204" t="s">
        <v>381</v>
      </c>
      <c r="D184" s="204" t="s">
        <v>152</v>
      </c>
      <c r="E184" s="205" t="s">
        <v>1506</v>
      </c>
      <c r="F184" s="206" t="s">
        <v>1507</v>
      </c>
      <c r="G184" s="207" t="s">
        <v>155</v>
      </c>
      <c r="H184" s="208">
        <v>2</v>
      </c>
      <c r="I184" s="209"/>
      <c r="J184" s="210">
        <f>ROUND(I184*H184,2)</f>
        <v>0</v>
      </c>
      <c r="K184" s="206" t="s">
        <v>156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0.089999999999999997</v>
      </c>
      <c r="R184" s="213">
        <f>Q184*H184</f>
        <v>0.17999999999999999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157</v>
      </c>
      <c r="AT184" s="215" t="s">
        <v>152</v>
      </c>
      <c r="AU184" s="215" t="s">
        <v>82</v>
      </c>
      <c r="AY184" s="17" t="s">
        <v>149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80</v>
      </c>
      <c r="BK184" s="216">
        <f>ROUND(I184*H184,2)</f>
        <v>0</v>
      </c>
      <c r="BL184" s="17" t="s">
        <v>157</v>
      </c>
      <c r="BM184" s="215" t="s">
        <v>1547</v>
      </c>
    </row>
    <row r="185" s="2" customFormat="1">
      <c r="A185" s="38"/>
      <c r="B185" s="39"/>
      <c r="C185" s="40"/>
      <c r="D185" s="217" t="s">
        <v>159</v>
      </c>
      <c r="E185" s="40"/>
      <c r="F185" s="218" t="s">
        <v>1509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82</v>
      </c>
    </row>
    <row r="186" s="2" customFormat="1" ht="24.15" customHeight="1">
      <c r="A186" s="38"/>
      <c r="B186" s="39"/>
      <c r="C186" s="256" t="s">
        <v>383</v>
      </c>
      <c r="D186" s="256" t="s">
        <v>602</v>
      </c>
      <c r="E186" s="257" t="s">
        <v>1510</v>
      </c>
      <c r="F186" s="258" t="s">
        <v>1511</v>
      </c>
      <c r="G186" s="259" t="s">
        <v>155</v>
      </c>
      <c r="H186" s="260">
        <v>2</v>
      </c>
      <c r="I186" s="261"/>
      <c r="J186" s="262">
        <f>ROUND(I186*H186,2)</f>
        <v>0</v>
      </c>
      <c r="K186" s="258" t="s">
        <v>19</v>
      </c>
      <c r="L186" s="263"/>
      <c r="M186" s="264" t="s">
        <v>19</v>
      </c>
      <c r="N186" s="265" t="s">
        <v>43</v>
      </c>
      <c r="O186" s="84"/>
      <c r="P186" s="213">
        <f>O186*H186</f>
        <v>0</v>
      </c>
      <c r="Q186" s="213">
        <v>0.035999999999999997</v>
      </c>
      <c r="R186" s="213">
        <f>Q186*H186</f>
        <v>0.071999999999999995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201</v>
      </c>
      <c r="AT186" s="215" t="s">
        <v>602</v>
      </c>
      <c r="AU186" s="215" t="s">
        <v>82</v>
      </c>
      <c r="AY186" s="17" t="s">
        <v>149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157</v>
      </c>
      <c r="BM186" s="215" t="s">
        <v>1548</v>
      </c>
    </row>
    <row r="187" s="12" customFormat="1" ht="22.8" customHeight="1">
      <c r="A187" s="12"/>
      <c r="B187" s="188"/>
      <c r="C187" s="189"/>
      <c r="D187" s="190" t="s">
        <v>71</v>
      </c>
      <c r="E187" s="202" t="s">
        <v>1549</v>
      </c>
      <c r="F187" s="202" t="s">
        <v>1550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SUM(P188:P189)</f>
        <v>0</v>
      </c>
      <c r="Q187" s="196"/>
      <c r="R187" s="197">
        <f>SUM(R188:R189)</f>
        <v>0</v>
      </c>
      <c r="S187" s="196"/>
      <c r="T187" s="19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80</v>
      </c>
      <c r="AT187" s="200" t="s">
        <v>71</v>
      </c>
      <c r="AU187" s="200" t="s">
        <v>80</v>
      </c>
      <c r="AY187" s="199" t="s">
        <v>149</v>
      </c>
      <c r="BK187" s="201">
        <f>SUM(BK188:BK189)</f>
        <v>0</v>
      </c>
    </row>
    <row r="188" s="2" customFormat="1" ht="16.5" customHeight="1">
      <c r="A188" s="38"/>
      <c r="B188" s="39"/>
      <c r="C188" s="204" t="s">
        <v>387</v>
      </c>
      <c r="D188" s="204" t="s">
        <v>152</v>
      </c>
      <c r="E188" s="205" t="s">
        <v>1551</v>
      </c>
      <c r="F188" s="206" t="s">
        <v>1552</v>
      </c>
      <c r="G188" s="207" t="s">
        <v>155</v>
      </c>
      <c r="H188" s="208">
        <v>4</v>
      </c>
      <c r="I188" s="209"/>
      <c r="J188" s="210">
        <f>ROUND(I188*H188,2)</f>
        <v>0</v>
      </c>
      <c r="K188" s="206" t="s">
        <v>19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157</v>
      </c>
      <c r="AT188" s="215" t="s">
        <v>152</v>
      </c>
      <c r="AU188" s="215" t="s">
        <v>82</v>
      </c>
      <c r="AY188" s="17" t="s">
        <v>149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157</v>
      </c>
      <c r="BM188" s="215" t="s">
        <v>1553</v>
      </c>
    </row>
    <row r="189" s="2" customFormat="1">
      <c r="A189" s="38"/>
      <c r="B189" s="39"/>
      <c r="C189" s="40"/>
      <c r="D189" s="224" t="s">
        <v>248</v>
      </c>
      <c r="E189" s="40"/>
      <c r="F189" s="255" t="s">
        <v>1554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248</v>
      </c>
      <c r="AU189" s="17" t="s">
        <v>82</v>
      </c>
    </row>
    <row r="190" s="12" customFormat="1" ht="22.8" customHeight="1">
      <c r="A190" s="12"/>
      <c r="B190" s="188"/>
      <c r="C190" s="189"/>
      <c r="D190" s="190" t="s">
        <v>71</v>
      </c>
      <c r="E190" s="202" t="s">
        <v>1555</v>
      </c>
      <c r="F190" s="202" t="s">
        <v>1556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SUM(P191:P192)</f>
        <v>0</v>
      </c>
      <c r="Q190" s="196"/>
      <c r="R190" s="197">
        <f>SUM(R191:R192)</f>
        <v>0</v>
      </c>
      <c r="S190" s="196"/>
      <c r="T190" s="19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80</v>
      </c>
      <c r="AT190" s="200" t="s">
        <v>71</v>
      </c>
      <c r="AU190" s="200" t="s">
        <v>80</v>
      </c>
      <c r="AY190" s="199" t="s">
        <v>149</v>
      </c>
      <c r="BK190" s="201">
        <f>SUM(BK191:BK192)</f>
        <v>0</v>
      </c>
    </row>
    <row r="191" s="2" customFormat="1" ht="16.5" customHeight="1">
      <c r="A191" s="38"/>
      <c r="B191" s="39"/>
      <c r="C191" s="204" t="s">
        <v>393</v>
      </c>
      <c r="D191" s="204" t="s">
        <v>152</v>
      </c>
      <c r="E191" s="205" t="s">
        <v>1557</v>
      </c>
      <c r="F191" s="206" t="s">
        <v>1558</v>
      </c>
      <c r="G191" s="207" t="s">
        <v>155</v>
      </c>
      <c r="H191" s="208">
        <v>4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157</v>
      </c>
      <c r="AT191" s="215" t="s">
        <v>152</v>
      </c>
      <c r="AU191" s="215" t="s">
        <v>82</v>
      </c>
      <c r="AY191" s="17" t="s">
        <v>149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157</v>
      </c>
      <c r="BM191" s="215" t="s">
        <v>1559</v>
      </c>
    </row>
    <row r="192" s="2" customFormat="1">
      <c r="A192" s="38"/>
      <c r="B192" s="39"/>
      <c r="C192" s="40"/>
      <c r="D192" s="224" t="s">
        <v>248</v>
      </c>
      <c r="E192" s="40"/>
      <c r="F192" s="255" t="s">
        <v>1560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248</v>
      </c>
      <c r="AU192" s="17" t="s">
        <v>82</v>
      </c>
    </row>
    <row r="193" s="12" customFormat="1" ht="22.8" customHeight="1">
      <c r="A193" s="12"/>
      <c r="B193" s="188"/>
      <c r="C193" s="189"/>
      <c r="D193" s="190" t="s">
        <v>71</v>
      </c>
      <c r="E193" s="202" t="s">
        <v>982</v>
      </c>
      <c r="F193" s="202" t="s">
        <v>983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SUM(P194:P195)</f>
        <v>0</v>
      </c>
      <c r="Q193" s="196"/>
      <c r="R193" s="197">
        <f>SUM(R194:R195)</f>
        <v>0</v>
      </c>
      <c r="S193" s="196"/>
      <c r="T193" s="19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80</v>
      </c>
      <c r="AT193" s="200" t="s">
        <v>71</v>
      </c>
      <c r="AU193" s="200" t="s">
        <v>80</v>
      </c>
      <c r="AY193" s="199" t="s">
        <v>149</v>
      </c>
      <c r="BK193" s="201">
        <f>SUM(BK194:BK195)</f>
        <v>0</v>
      </c>
    </row>
    <row r="194" s="2" customFormat="1" ht="24.15" customHeight="1">
      <c r="A194" s="38"/>
      <c r="B194" s="39"/>
      <c r="C194" s="204" t="s">
        <v>401</v>
      </c>
      <c r="D194" s="204" t="s">
        <v>152</v>
      </c>
      <c r="E194" s="205" t="s">
        <v>985</v>
      </c>
      <c r="F194" s="206" t="s">
        <v>986</v>
      </c>
      <c r="G194" s="207" t="s">
        <v>185</v>
      </c>
      <c r="H194" s="208">
        <v>10.465999999999999</v>
      </c>
      <c r="I194" s="209"/>
      <c r="J194" s="210">
        <f>ROUND(I194*H194,2)</f>
        <v>0</v>
      </c>
      <c r="K194" s="206" t="s">
        <v>156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157</v>
      </c>
      <c r="AT194" s="215" t="s">
        <v>152</v>
      </c>
      <c r="AU194" s="215" t="s">
        <v>82</v>
      </c>
      <c r="AY194" s="17" t="s">
        <v>149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80</v>
      </c>
      <c r="BK194" s="216">
        <f>ROUND(I194*H194,2)</f>
        <v>0</v>
      </c>
      <c r="BL194" s="17" t="s">
        <v>157</v>
      </c>
      <c r="BM194" s="215" t="s">
        <v>987</v>
      </c>
    </row>
    <row r="195" s="2" customFormat="1">
      <c r="A195" s="38"/>
      <c r="B195" s="39"/>
      <c r="C195" s="40"/>
      <c r="D195" s="217" t="s">
        <v>159</v>
      </c>
      <c r="E195" s="40"/>
      <c r="F195" s="218" t="s">
        <v>988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159</v>
      </c>
      <c r="AU195" s="17" t="s">
        <v>82</v>
      </c>
    </row>
    <row r="196" s="12" customFormat="1" ht="25.92" customHeight="1">
      <c r="A196" s="12"/>
      <c r="B196" s="188"/>
      <c r="C196" s="189"/>
      <c r="D196" s="190" t="s">
        <v>71</v>
      </c>
      <c r="E196" s="191" t="s">
        <v>989</v>
      </c>
      <c r="F196" s="191" t="s">
        <v>990</v>
      </c>
      <c r="G196" s="189"/>
      <c r="H196" s="189"/>
      <c r="I196" s="192"/>
      <c r="J196" s="193">
        <f>BK196</f>
        <v>0</v>
      </c>
      <c r="K196" s="189"/>
      <c r="L196" s="194"/>
      <c r="M196" s="195"/>
      <c r="N196" s="196"/>
      <c r="O196" s="196"/>
      <c r="P196" s="197">
        <f>P197</f>
        <v>0</v>
      </c>
      <c r="Q196" s="196"/>
      <c r="R196" s="197">
        <f>R197</f>
        <v>0</v>
      </c>
      <c r="S196" s="196"/>
      <c r="T196" s="198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177</v>
      </c>
      <c r="AT196" s="200" t="s">
        <v>71</v>
      </c>
      <c r="AU196" s="200" t="s">
        <v>72</v>
      </c>
      <c r="AY196" s="199" t="s">
        <v>149</v>
      </c>
      <c r="BK196" s="201">
        <f>BK197</f>
        <v>0</v>
      </c>
    </row>
    <row r="197" s="12" customFormat="1" ht="22.8" customHeight="1">
      <c r="A197" s="12"/>
      <c r="B197" s="188"/>
      <c r="C197" s="189"/>
      <c r="D197" s="190" t="s">
        <v>71</v>
      </c>
      <c r="E197" s="202" t="s">
        <v>991</v>
      </c>
      <c r="F197" s="202" t="s">
        <v>992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P198</f>
        <v>0</v>
      </c>
      <c r="Q197" s="196"/>
      <c r="R197" s="197">
        <f>R198</f>
        <v>0</v>
      </c>
      <c r="S197" s="196"/>
      <c r="T197" s="19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177</v>
      </c>
      <c r="AT197" s="200" t="s">
        <v>71</v>
      </c>
      <c r="AU197" s="200" t="s">
        <v>80</v>
      </c>
      <c r="AY197" s="199" t="s">
        <v>149</v>
      </c>
      <c r="BK197" s="201">
        <f>BK198</f>
        <v>0</v>
      </c>
    </row>
    <row r="198" s="2" customFormat="1" ht="16.5" customHeight="1">
      <c r="A198" s="38"/>
      <c r="B198" s="39"/>
      <c r="C198" s="204" t="s">
        <v>406</v>
      </c>
      <c r="D198" s="204" t="s">
        <v>152</v>
      </c>
      <c r="E198" s="205" t="s">
        <v>1561</v>
      </c>
      <c r="F198" s="206" t="s">
        <v>1562</v>
      </c>
      <c r="G198" s="207" t="s">
        <v>996</v>
      </c>
      <c r="H198" s="208">
        <v>1</v>
      </c>
      <c r="I198" s="209"/>
      <c r="J198" s="210">
        <f>ROUND(I198*H198,2)</f>
        <v>0</v>
      </c>
      <c r="K198" s="206" t="s">
        <v>19</v>
      </c>
      <c r="L198" s="44"/>
      <c r="M198" s="266" t="s">
        <v>19</v>
      </c>
      <c r="N198" s="267" t="s">
        <v>43</v>
      </c>
      <c r="O198" s="268"/>
      <c r="P198" s="269">
        <f>O198*H198</f>
        <v>0</v>
      </c>
      <c r="Q198" s="269">
        <v>0</v>
      </c>
      <c r="R198" s="269">
        <f>Q198*H198</f>
        <v>0</v>
      </c>
      <c r="S198" s="269">
        <v>0</v>
      </c>
      <c r="T198" s="27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997</v>
      </c>
      <c r="AT198" s="215" t="s">
        <v>152</v>
      </c>
      <c r="AU198" s="215" t="s">
        <v>82</v>
      </c>
      <c r="AY198" s="17" t="s">
        <v>149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997</v>
      </c>
      <c r="BM198" s="215" t="s">
        <v>1563</v>
      </c>
    </row>
    <row r="199" s="2" customFormat="1" ht="6.96" customHeight="1">
      <c r="A199" s="38"/>
      <c r="B199" s="59"/>
      <c r="C199" s="60"/>
      <c r="D199" s="60"/>
      <c r="E199" s="60"/>
      <c r="F199" s="60"/>
      <c r="G199" s="60"/>
      <c r="H199" s="60"/>
      <c r="I199" s="60"/>
      <c r="J199" s="60"/>
      <c r="K199" s="60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MpiBXBJS6z0U8JCL1N1N5GZDPWQmOMExIb0zFCK5KULmlzNbK5n2ahknQAj7EJhsYI9k4kSlyI6LS+isqRUm4Q==" hashValue="hYI7jxVNa4Y3xBjaX/FIUlv/ybCeGsJYFIHmvifKuBUerNYqmXePGrQCE1MrqUta9aF19bc5Nm3Z4pQcjjSWLw==" algorithmName="SHA-512" password="CC35"/>
  <autoFilter ref="C89:K19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02" r:id="rId1" display="https://podminky.urs.cz/item/CS_URS_2024_01/899103211"/>
    <hyperlink ref="F104" r:id="rId2" display="https://podminky.urs.cz/item/CS_URS_2024_01/890331851"/>
    <hyperlink ref="F107" r:id="rId3" display="https://podminky.urs.cz/item/CS_URS_2024_01/997221561"/>
    <hyperlink ref="F109" r:id="rId4" display="https://podminky.urs.cz/item/CS_URS_2024_01/997221569"/>
    <hyperlink ref="F112" r:id="rId5" display="https://podminky.urs.cz/item/CS_URS_2024_01/997221862"/>
    <hyperlink ref="F115" r:id="rId6" display="https://podminky.urs.cz/item/CS_URS_2024_01/311353111"/>
    <hyperlink ref="F118" r:id="rId7" display="https://podminky.urs.cz/item/CS_URS_2024_01/311353112"/>
    <hyperlink ref="F120" r:id="rId8" display="https://podminky.urs.cz/item/CS_URS_2024_01/894601111"/>
    <hyperlink ref="F124" r:id="rId9" display="https://podminky.urs.cz/item/CS_URS_2024_01/894201261"/>
    <hyperlink ref="F127" r:id="rId10" display="https://podminky.urs.cz/item/CS_URS_2024_01/899104112"/>
    <hyperlink ref="F131" r:id="rId11" display="https://podminky.urs.cz/item/CS_URS_2024_01/899103211"/>
    <hyperlink ref="F133" r:id="rId12" display="https://podminky.urs.cz/item/CS_URS_2024_01/890331851"/>
    <hyperlink ref="F136" r:id="rId13" display="https://podminky.urs.cz/item/CS_URS_2024_01/997221561"/>
    <hyperlink ref="F138" r:id="rId14" display="https://podminky.urs.cz/item/CS_URS_2024_01/997221569"/>
    <hyperlink ref="F141" r:id="rId15" display="https://podminky.urs.cz/item/CS_URS_2024_01/997221862"/>
    <hyperlink ref="F144" r:id="rId16" display="https://podminky.urs.cz/item/CS_URS_2024_01/311353111"/>
    <hyperlink ref="F147" r:id="rId17" display="https://podminky.urs.cz/item/CS_URS_2024_01/311353112"/>
    <hyperlink ref="F149" r:id="rId18" display="https://podminky.urs.cz/item/CS_URS_2024_01/894601111"/>
    <hyperlink ref="F153" r:id="rId19" display="https://podminky.urs.cz/item/CS_URS_2024_01/894201261"/>
    <hyperlink ref="F156" r:id="rId20" display="https://podminky.urs.cz/item/CS_URS_2024_01/899104112"/>
    <hyperlink ref="F160" r:id="rId21" display="https://podminky.urs.cz/item/CS_URS_2024_01/899103211"/>
    <hyperlink ref="F162" r:id="rId22" display="https://podminky.urs.cz/item/CS_URS_2024_01/890331851"/>
    <hyperlink ref="F165" r:id="rId23" display="https://podminky.urs.cz/item/CS_URS_2024_01/997221561"/>
    <hyperlink ref="F167" r:id="rId24" display="https://podminky.urs.cz/item/CS_URS_2024_01/997221569"/>
    <hyperlink ref="F170" r:id="rId25" display="https://podminky.urs.cz/item/CS_URS_2024_01/997221862"/>
    <hyperlink ref="F173" r:id="rId26" display="https://podminky.urs.cz/item/CS_URS_2024_01/311353111"/>
    <hyperlink ref="F176" r:id="rId27" display="https://podminky.urs.cz/item/CS_URS_2024_01/311353112"/>
    <hyperlink ref="F178" r:id="rId28" display="https://podminky.urs.cz/item/CS_URS_2024_01/894601111"/>
    <hyperlink ref="F182" r:id="rId29" display="https://podminky.urs.cz/item/CS_URS_2024_01/894201261"/>
    <hyperlink ref="F185" r:id="rId30" display="https://podminky.urs.cz/item/CS_URS_2024_01/899104112"/>
    <hyperlink ref="F195" r:id="rId31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2024-03-07T13:23:37Z</dcterms:created>
  <dcterms:modified xsi:type="dcterms:W3CDTF">2024-03-07T13:23:45Z</dcterms:modified>
</cp:coreProperties>
</file>